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170" windowHeight="741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'Sheet1'!$4:$5</definedName>
  </definedNames>
  <calcPr fullCalcOnLoad="1"/>
</workbook>
</file>

<file path=xl/sharedStrings.xml><?xml version="1.0" encoding="utf-8"?>
<sst xmlns="http://schemas.openxmlformats.org/spreadsheetml/2006/main" count="247" uniqueCount="224">
  <si>
    <t>INCOME</t>
  </si>
  <si>
    <t>ACTUAL</t>
  </si>
  <si>
    <t>GRANTS &amp; REIMBURSEMENTS</t>
  </si>
  <si>
    <t>Town of Stonington</t>
  </si>
  <si>
    <t xml:space="preserve">   LoCIP</t>
  </si>
  <si>
    <t>FIRE PROTECTION FEES</t>
  </si>
  <si>
    <t>Stonington Fire District</t>
  </si>
  <si>
    <t>Wamphassuc</t>
  </si>
  <si>
    <t>Lord's Point</t>
  </si>
  <si>
    <t>OTHER INCOME</t>
  </si>
  <si>
    <t>Permits and Fees</t>
  </si>
  <si>
    <t xml:space="preserve">     </t>
  </si>
  <si>
    <t>Interest on Investments</t>
  </si>
  <si>
    <t>Telephone Property Tax</t>
  </si>
  <si>
    <t>Miscellaneous</t>
  </si>
  <si>
    <t>PROPERTY TAXES</t>
  </si>
  <si>
    <t>Property Taxes</t>
  </si>
  <si>
    <t>GRAND LEVY</t>
  </si>
  <si>
    <t>RATE OF COLLECTIONS</t>
  </si>
  <si>
    <t>ORDINARY EXPENDITURES</t>
  </si>
  <si>
    <t>GENERAL GOVERNMENT</t>
  </si>
  <si>
    <t>ADMINISTRATIVE</t>
  </si>
  <si>
    <t>Audit &amp; Accountant</t>
  </si>
  <si>
    <t>Election</t>
  </si>
  <si>
    <t>Insurance</t>
  </si>
  <si>
    <t>Surety Bonds</t>
  </si>
  <si>
    <t>LAP-Liability, Auto &amp; Property</t>
  </si>
  <si>
    <t>Professional Services</t>
  </si>
  <si>
    <t>Special Mailings</t>
  </si>
  <si>
    <t>Community Affairs</t>
  </si>
  <si>
    <t>Health Insurance</t>
  </si>
  <si>
    <t>OFFICE</t>
  </si>
  <si>
    <t>Legal Notices</t>
  </si>
  <si>
    <t>Equipment R&amp;M/Upgrading</t>
  </si>
  <si>
    <t>Postage</t>
  </si>
  <si>
    <t>Supplies</t>
  </si>
  <si>
    <t>Telecommunications</t>
  </si>
  <si>
    <t>Liens</t>
  </si>
  <si>
    <t>Collection Expenses</t>
  </si>
  <si>
    <t>SALARIES</t>
  </si>
  <si>
    <t>Assessor</t>
  </si>
  <si>
    <t>Burgesses</t>
  </si>
  <si>
    <t>Clerk-Treasurer</t>
  </si>
  <si>
    <t>Warden</t>
  </si>
  <si>
    <t>CONTRIBUTIONS</t>
  </si>
  <si>
    <t>Stonington Free Library</t>
  </si>
  <si>
    <t>Stonington Ambulance</t>
  </si>
  <si>
    <t>SeCTer</t>
  </si>
  <si>
    <t>SE CT Council of Governments</t>
  </si>
  <si>
    <t>CT Conference of Municipalities</t>
  </si>
  <si>
    <t>BOARDS AND COMMISSIONS</t>
  </si>
  <si>
    <t>PLANNING &amp; ZONING</t>
  </si>
  <si>
    <t>Printing</t>
  </si>
  <si>
    <t>Books &amp; Training</t>
  </si>
  <si>
    <t>Professional Services-Legal</t>
  </si>
  <si>
    <t>SHARED PZC &amp; ZBA</t>
  </si>
  <si>
    <t>State Conservation Fund</t>
  </si>
  <si>
    <t>Zoning Officer Salary</t>
  </si>
  <si>
    <t>Miscellaneous/Office</t>
  </si>
  <si>
    <t>ZONING BOARD OF APPEALS</t>
  </si>
  <si>
    <t>FIRE DEPARTMENT</t>
  </si>
  <si>
    <t>GENERAL EXPENSES</t>
  </si>
  <si>
    <t>Fuel</t>
  </si>
  <si>
    <t>Maintenance of Alarms</t>
  </si>
  <si>
    <t>Maintenance of Radios</t>
  </si>
  <si>
    <t>FIREHOUSE – 100 MAIN STREET</t>
  </si>
  <si>
    <t>Electricity</t>
  </si>
  <si>
    <t>Propane</t>
  </si>
  <si>
    <t>Water &amp; Sewer</t>
  </si>
  <si>
    <t>Repairs &amp; Maintenance</t>
  </si>
  <si>
    <t>INSURANCE</t>
  </si>
  <si>
    <t>PERSONNEL EXPENSES</t>
  </si>
  <si>
    <t>Training</t>
  </si>
  <si>
    <t>Uniforms</t>
  </si>
  <si>
    <t>Chief</t>
  </si>
  <si>
    <t>Assistant Chief</t>
  </si>
  <si>
    <t>Fire Marshal</t>
  </si>
  <si>
    <t>Rental of Hydrants &amp; Pipes</t>
  </si>
  <si>
    <t>Heating Oil</t>
  </si>
  <si>
    <t>Janitorial-Borough Hall</t>
  </si>
  <si>
    <t>STREET DEPARTMENT</t>
  </si>
  <si>
    <t>GENERAL</t>
  </si>
  <si>
    <t>Gas &amp; Oil</t>
  </si>
  <si>
    <t xml:space="preserve">Snow Removal </t>
  </si>
  <si>
    <t>Labor – Regular</t>
  </si>
  <si>
    <t>Labor – Overtime</t>
  </si>
  <si>
    <t>Street Commissioner</t>
  </si>
  <si>
    <t>Grounds Maintenance</t>
  </si>
  <si>
    <t>Tree Maintenance</t>
  </si>
  <si>
    <t>SANITATION</t>
  </si>
  <si>
    <t>TOTAL ORDINARY EXPENDITURES</t>
  </si>
  <si>
    <t>DEBT SERVICE</t>
  </si>
  <si>
    <t>Loan Payments</t>
  </si>
  <si>
    <t>SPECIAL REVENUE &amp; TRUST FUND</t>
  </si>
  <si>
    <t>SUBTOTAL</t>
  </si>
  <si>
    <t>Infrastructure Reserve Fund</t>
  </si>
  <si>
    <t>Truck Fund</t>
  </si>
  <si>
    <t>Building Fund</t>
  </si>
  <si>
    <t>Employee Bonus</t>
  </si>
  <si>
    <t>Deputy Chief</t>
  </si>
  <si>
    <t>Company Officers</t>
  </si>
  <si>
    <t>Stonington COMO</t>
  </si>
  <si>
    <t>Labor - Temporary</t>
  </si>
  <si>
    <t>Clock Fund</t>
  </si>
  <si>
    <t>Cannon Fund</t>
  </si>
  <si>
    <t>ACCUMULATED REVENUE FUND</t>
  </si>
  <si>
    <t>Sidewalk Repairs</t>
  </si>
  <si>
    <t>Sale of Assets</t>
  </si>
  <si>
    <t xml:space="preserve"> Fire Truck Leases</t>
  </si>
  <si>
    <t>Commissioner Stipends</t>
  </si>
  <si>
    <t>LOCIP</t>
  </si>
  <si>
    <t>Janitorial Service</t>
  </si>
  <si>
    <t>MIL RATE</t>
  </si>
  <si>
    <t>Designated Balance</t>
  </si>
  <si>
    <t>Payroll Taxes - For All Depts</t>
  </si>
  <si>
    <t>Prof. Services-Planner/Engineer</t>
  </si>
  <si>
    <t>Maintenance of Trucks &amp; Equip.</t>
  </si>
  <si>
    <t>Length of Service Program</t>
  </si>
  <si>
    <t>Pay-per-Call Incentive Prog.</t>
  </si>
  <si>
    <t>TOTAL REVENUE</t>
  </si>
  <si>
    <t xml:space="preserve"> Park Utilities</t>
  </si>
  <si>
    <t>TOTAL EXPENSES</t>
  </si>
  <si>
    <t xml:space="preserve"> TOTAL REVENUE</t>
  </si>
  <si>
    <t>TOTAL PAYROLL</t>
  </si>
  <si>
    <t xml:space="preserve"> Bank Fees</t>
  </si>
  <si>
    <t>Tax Refunds</t>
  </si>
  <si>
    <t>Company &amp; Department</t>
  </si>
  <si>
    <t xml:space="preserve"> Stormwater Management</t>
  </si>
  <si>
    <t xml:space="preserve"> Travel Reimbursement</t>
  </si>
  <si>
    <t>CIRMA LAP-Liabil, Auto &amp; Prop</t>
  </si>
  <si>
    <t>Admin. Assistant Salary</t>
  </si>
  <si>
    <t>New Tools &amp; Equipment</t>
  </si>
  <si>
    <t xml:space="preserve"> Fire Marshal Expenses</t>
  </si>
  <si>
    <t>TAX COLLECTION</t>
  </si>
  <si>
    <t>SALARIES OF OFFICIALS</t>
  </si>
  <si>
    <t>Life/Accidental Death Insurance</t>
  </si>
  <si>
    <t>Deferred Comp Match</t>
  </si>
  <si>
    <t>VFIS</t>
  </si>
  <si>
    <t>Wayland's Wharf</t>
  </si>
  <si>
    <t xml:space="preserve"> REVENUE - EXPENSE</t>
  </si>
  <si>
    <t>PROJECTED COLLECTIONS</t>
  </si>
  <si>
    <t>Fire Dept Major Equipment</t>
  </si>
  <si>
    <t xml:space="preserve">  $300,000 est</t>
  </si>
  <si>
    <t>TOTAL FUNDS DEPOSIT</t>
  </si>
  <si>
    <t>replace fire escape</t>
  </si>
  <si>
    <t>Prop.Insurance - line 324</t>
  </si>
  <si>
    <t>Fire Truck Lease; new PPE</t>
  </si>
  <si>
    <t xml:space="preserve">                   TOTAL</t>
  </si>
  <si>
    <t xml:space="preserve">                    TOTAL</t>
  </si>
  <si>
    <t xml:space="preserve">                         TOTAL</t>
  </si>
  <si>
    <t>Balance @ 1.14.21</t>
  </si>
  <si>
    <t xml:space="preserve"> Denison Ave</t>
  </si>
  <si>
    <t>south seawall</t>
  </si>
  <si>
    <t>TOTAL FIRE DEPARTMENT</t>
  </si>
  <si>
    <t>TOTAL STREET DEPARTMENT</t>
  </si>
  <si>
    <t>NET ASSESSMENT:</t>
  </si>
  <si>
    <t>Technology</t>
  </si>
  <si>
    <t>BOROUGH HALL/GARAGE – 26 CHURCH STREET</t>
  </si>
  <si>
    <t xml:space="preserve"> Internet/Phones</t>
  </si>
  <si>
    <t xml:space="preserve">Telephone </t>
  </si>
  <si>
    <t>Street Repairs/Signs</t>
  </si>
  <si>
    <t>Direct Deposit Fees</t>
  </si>
  <si>
    <t>July Fourth Parade</t>
  </si>
  <si>
    <r>
      <t>PUBLIC BUILDINGS</t>
    </r>
    <r>
      <rPr>
        <b/>
        <sz val="11"/>
        <color indexed="8"/>
        <rFont val="Calibri"/>
        <family val="2"/>
      </rPr>
      <t xml:space="preserve"> </t>
    </r>
    <r>
      <rPr>
        <b/>
        <i/>
        <sz val="11"/>
        <color indexed="8"/>
        <rFont val="Calibri"/>
        <family val="2"/>
      </rPr>
      <t>(Firehouse included in Fire Department)</t>
    </r>
  </si>
  <si>
    <t xml:space="preserve"> TOTAL BOROUGH HALL</t>
  </si>
  <si>
    <t xml:space="preserve">  TOTAL PARKS, ETC</t>
  </si>
  <si>
    <t>CONTINGENCY ALLOWANCE</t>
  </si>
  <si>
    <t>Contingency Allowance</t>
  </si>
  <si>
    <t>Deposits to Special Funds</t>
  </si>
  <si>
    <t xml:space="preserve">  Other Insurance</t>
  </si>
  <si>
    <t xml:space="preserve">      2022-23</t>
  </si>
  <si>
    <t xml:space="preserve">     ARPA</t>
  </si>
  <si>
    <t>HSA Contrib/Deductible</t>
  </si>
  <si>
    <t>TOTAL GEN GOVERNMENT</t>
  </si>
  <si>
    <t>TOTAL BOARDS &amp; COMMISS</t>
  </si>
  <si>
    <t>Medical/NFPA Physicals</t>
  </si>
  <si>
    <t>CIRMA Workers Comp</t>
  </si>
  <si>
    <t>Equipment R&amp;M/Upgrade</t>
  </si>
  <si>
    <t>Allocations by Special Fund</t>
  </si>
  <si>
    <t xml:space="preserve"> Station Coverage</t>
  </si>
  <si>
    <t xml:space="preserve">EST. YEAR-END RESERVE </t>
  </si>
  <si>
    <t>WAGES &amp; STIPEND</t>
  </si>
  <si>
    <t xml:space="preserve">  Phone/Internet</t>
  </si>
  <si>
    <t xml:space="preserve">       ADOPTED</t>
  </si>
  <si>
    <t xml:space="preserve">BOROUGH OF STONINGTON </t>
  </si>
  <si>
    <t xml:space="preserve">  2019-20</t>
  </si>
  <si>
    <t xml:space="preserve">      2020-21</t>
  </si>
  <si>
    <t xml:space="preserve">        ACTUAL</t>
  </si>
  <si>
    <t>2021-22</t>
  </si>
  <si>
    <t xml:space="preserve">          2023-24</t>
  </si>
  <si>
    <t>Cultural Coalition</t>
  </si>
  <si>
    <t xml:space="preserve">              VFIS</t>
  </si>
  <si>
    <t>Signs, Surveys, &amp; RoW</t>
  </si>
  <si>
    <t>PARKS &amp; TREES</t>
  </si>
  <si>
    <t>Comfort Sta. Maintenance</t>
  </si>
  <si>
    <t xml:space="preserve"> CRS Prof. Services</t>
  </si>
  <si>
    <t>PROPERTY TAX CALCULATION:</t>
  </si>
  <si>
    <t xml:space="preserve">         ACTUAL</t>
  </si>
  <si>
    <t xml:space="preserve">        2018-19</t>
  </si>
  <si>
    <t xml:space="preserve">  Ordinance Enforcement</t>
  </si>
  <si>
    <r>
      <t xml:space="preserve"> </t>
    </r>
    <r>
      <rPr>
        <b/>
        <sz val="14"/>
        <color indexed="8"/>
        <rFont val="Calibri"/>
        <family val="2"/>
      </rPr>
      <t>NOTES</t>
    </r>
  </si>
  <si>
    <t xml:space="preserve"> New</t>
  </si>
  <si>
    <t xml:space="preserve">  New</t>
  </si>
  <si>
    <t>$23k</t>
  </si>
  <si>
    <t>$48k</t>
  </si>
  <si>
    <t>$4k</t>
  </si>
  <si>
    <t>$36k</t>
  </si>
  <si>
    <t>see line 506</t>
  </si>
  <si>
    <t>Plus 5%</t>
  </si>
  <si>
    <t xml:space="preserve">  Streets</t>
  </si>
  <si>
    <t>State Road Aid</t>
  </si>
  <si>
    <t>New</t>
  </si>
  <si>
    <t>See 171</t>
  </si>
  <si>
    <t>$121 k **</t>
  </si>
  <si>
    <t>** Projects = Water (viaduct to High); Wayland's Outfall</t>
  </si>
  <si>
    <t>$7.4k</t>
  </si>
  <si>
    <t>FINAL</t>
  </si>
  <si>
    <t xml:space="preserve">       APRIL 2023</t>
  </si>
  <si>
    <t>4/10 Bal</t>
  </si>
  <si>
    <t>$ 2k</t>
  </si>
  <si>
    <t>Plus 7.2%</t>
  </si>
  <si>
    <t>Plus  6.9%</t>
  </si>
  <si>
    <t>APPROVED FY 2023-24 BUDGET</t>
  </si>
  <si>
    <t>ADOPTED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</si>
</sst>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#,##0.00;\-#,##0.00"/>
    <numFmt numFmtId="170" formatCode="[$-409]dddd\,\ mmmm\ dd\,\ yyyy"/>
    <numFmt numFmtId="171" formatCode="[$-409]h:mm:ss\ AM/PM"/>
    <numFmt numFmtId="172" formatCode="_([$$-409]* #,##0.00_);_([$$-409]* \(#,##0.00\);_([$$-409]* &quot;-&quot;??_);_(@_)"/>
    <numFmt numFmtId="173" formatCode="_([$$-409]* #,##0.0_);_([$$-409]* \(#,##0.0\);_([$$-409]* &quot;-&quot;??_);_(@_)"/>
    <numFmt numFmtId="174" formatCode="_([$$-409]* #,##0_);_([$$-409]* \(#,##0\);_([$$-409]* &quot;-&quot;??_);_(@_)"/>
    <numFmt numFmtId="175" formatCode="[$-409]dddd\,\ mmmm\ d\,\ yyyy"/>
    <numFmt numFmtId="176" formatCode="0.0"/>
    <numFmt numFmtId="177" formatCode="0.000"/>
    <numFmt numFmtId="178" formatCode="0.0000"/>
    <numFmt numFmtId="179" formatCode="_(&quot;$&quot;* #,##0.0_);_(&quot;$&quot;* \(#,##0.0\);_(&quot;$&quot;* &quot;-&quot;??_);_(@_)"/>
    <numFmt numFmtId="180" formatCode="_(&quot;$&quot;* #,##0_);_(&quot;$&quot;* \(#,##0\);_(&quot;$&quot;* &quot;-&quot;??_);_(@_)"/>
    <numFmt numFmtId="181" formatCode="0.00000"/>
    <numFmt numFmtId="182" formatCode="&quot;$&quot;#,##0.0"/>
    <numFmt numFmtId="183" formatCode="&quot;$&quot;#,##0"/>
    <numFmt numFmtId="184" formatCode="_(&quot;$&quot;* #,##0.000_);_(&quot;$&quot;* \(#,##0.000\);_(&quot;$&quot;* &quot;-&quot;??_);_(@_)"/>
    <numFmt numFmtId="185" formatCode="_([$$-409]* #,##0.000_);_([$$-409]* \(#,##0.000\);_([$$-409]* &quot;-&quot;??_);_(@_)"/>
    <numFmt numFmtId="186" formatCode="_([$$-409]* #,##0.0000_);_([$$-409]* \(#,##0.0000\);_([$$-409]* &quot;-&quot;??_);_(@_)"/>
    <numFmt numFmtId="187" formatCode="_(* #,##0.0_);_(* \(#,##0.0\);_(* &quot;-&quot;??_);_(@_)"/>
    <numFmt numFmtId="188" formatCode="_(* #,##0_);_(* \(#,##0\);_(* &quot;-&quot;??_);_(@_)"/>
    <numFmt numFmtId="189" formatCode="[$-409]mmmm\-yy;@"/>
    <numFmt numFmtId="190" formatCode="_(&quot;$&quot;* #,##0.0000_);_(&quot;$&quot;* \(#,##0.0000\);_(&quot;$&quot;* &quot;-&quot;??_);_(@_)"/>
    <numFmt numFmtId="191" formatCode="_(&quot;$&quot;* #,##0.00000_);_(&quot;$&quot;* \(#,##0.00000\);_(&quot;$&quot;* &quot;-&quot;??_);_(@_)"/>
    <numFmt numFmtId="192" formatCode="0.0%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Arial"/>
      <family val="2"/>
    </font>
    <font>
      <i/>
      <sz val="10"/>
      <color indexed="8"/>
      <name val="Calibri"/>
      <family val="2"/>
    </font>
    <font>
      <sz val="14"/>
      <color indexed="8"/>
      <name val="Calibri"/>
      <family val="2"/>
    </font>
    <font>
      <sz val="14"/>
      <color indexed="8"/>
      <name val="Arial"/>
      <family val="2"/>
    </font>
    <font>
      <b/>
      <sz val="12"/>
      <color indexed="8"/>
      <name val="Calibri"/>
      <family val="2"/>
    </font>
    <font>
      <sz val="10"/>
      <color indexed="10"/>
      <name val="Calibri"/>
      <family val="2"/>
    </font>
    <font>
      <b/>
      <sz val="16"/>
      <color indexed="8"/>
      <name val="Calibri"/>
      <family val="2"/>
    </font>
    <font>
      <i/>
      <sz val="11"/>
      <color indexed="8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0"/>
      <color indexed="36"/>
      <name val="Calibri"/>
      <family val="2"/>
    </font>
    <font>
      <u val="single"/>
      <sz val="11"/>
      <name val="Calibri"/>
      <family val="2"/>
    </font>
    <font>
      <sz val="12"/>
      <color indexed="8"/>
      <name val="Calibri"/>
      <family val="2"/>
    </font>
    <font>
      <sz val="18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indexed="1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8"/>
      <color rgb="FF000000"/>
      <name val="Arial"/>
      <family val="2"/>
    </font>
    <font>
      <i/>
      <sz val="10"/>
      <color theme="1"/>
      <name val="Calibri"/>
      <family val="2"/>
    </font>
    <font>
      <sz val="14"/>
      <color theme="1"/>
      <name val="Calibri"/>
      <family val="2"/>
    </font>
    <font>
      <sz val="14"/>
      <color rgb="FF000000"/>
      <name val="Arial"/>
      <family val="2"/>
    </font>
    <font>
      <b/>
      <sz val="12"/>
      <color theme="1"/>
      <name val="Calibri"/>
      <family val="2"/>
    </font>
    <font>
      <sz val="10"/>
      <color theme="5"/>
      <name val="Calibri"/>
      <family val="2"/>
    </font>
    <font>
      <b/>
      <sz val="16"/>
      <color theme="1"/>
      <name val="Calibri"/>
      <family val="2"/>
    </font>
    <font>
      <i/>
      <sz val="11"/>
      <color theme="1"/>
      <name val="Calibri"/>
      <family val="2"/>
    </font>
    <font>
      <sz val="10"/>
      <color rgb="FF7030A0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sz val="18"/>
      <color theme="1"/>
      <name val="Calibri"/>
      <family val="2"/>
    </font>
    <font>
      <b/>
      <i/>
      <sz val="10"/>
      <color theme="1"/>
      <name val="Calibri"/>
      <family val="2"/>
    </font>
    <font>
      <sz val="11"/>
      <color rgb="FFFFFF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11">
    <xf numFmtId="0" fontId="0" fillId="0" borderId="0" xfId="0" applyFont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0" fontId="64" fillId="0" borderId="0" xfId="0" applyFont="1" applyAlignment="1">
      <alignment horizontal="center"/>
    </xf>
    <xf numFmtId="1" fontId="65" fillId="0" borderId="0" xfId="0" applyNumberFormat="1" applyFont="1" applyAlignment="1">
      <alignment/>
    </xf>
    <xf numFmtId="0" fontId="59" fillId="0" borderId="0" xfId="0" applyFont="1" applyAlignment="1">
      <alignment/>
    </xf>
    <xf numFmtId="174" fontId="65" fillId="0" borderId="0" xfId="0" applyNumberFormat="1" applyFont="1" applyAlignment="1">
      <alignment/>
    </xf>
    <xf numFmtId="174" fontId="64" fillId="0" borderId="0" xfId="0" applyNumberFormat="1" applyFont="1" applyAlignment="1">
      <alignment/>
    </xf>
    <xf numFmtId="174" fontId="65" fillId="0" borderId="10" xfId="0" applyNumberFormat="1" applyFont="1" applyBorder="1" applyAlignment="1">
      <alignment/>
    </xf>
    <xf numFmtId="174" fontId="65" fillId="0" borderId="0" xfId="0" applyNumberFormat="1" applyFont="1" applyFill="1" applyAlignment="1">
      <alignment/>
    </xf>
    <xf numFmtId="174" fontId="65" fillId="0" borderId="0" xfId="0" applyNumberFormat="1" applyFont="1" applyAlignment="1">
      <alignment horizontal="right"/>
    </xf>
    <xf numFmtId="174" fontId="0" fillId="0" borderId="0" xfId="0" applyNumberFormat="1" applyAlignment="1">
      <alignment/>
    </xf>
    <xf numFmtId="174" fontId="66" fillId="0" borderId="0" xfId="0" applyNumberFormat="1" applyFont="1" applyAlignment="1">
      <alignment/>
    </xf>
    <xf numFmtId="174" fontId="66" fillId="0" borderId="0" xfId="0" applyNumberFormat="1" applyFont="1" applyBorder="1" applyAlignment="1">
      <alignment/>
    </xf>
    <xf numFmtId="1" fontId="59" fillId="0" borderId="0" xfId="0" applyNumberFormat="1" applyFont="1" applyAlignment="1">
      <alignment/>
    </xf>
    <xf numFmtId="174" fontId="67" fillId="0" borderId="0" xfId="0" applyNumberFormat="1" applyFont="1" applyAlignment="1">
      <alignment/>
    </xf>
    <xf numFmtId="174" fontId="65" fillId="33" borderId="0" xfId="0" applyNumberFormat="1" applyFont="1" applyFill="1" applyAlignment="1">
      <alignment/>
    </xf>
    <xf numFmtId="1" fontId="0" fillId="0" borderId="0" xfId="0" applyNumberFormat="1" applyFont="1" applyAlignment="1">
      <alignment/>
    </xf>
    <xf numFmtId="174" fontId="65" fillId="0" borderId="0" xfId="0" applyNumberFormat="1" applyFont="1" applyFill="1" applyBorder="1" applyAlignment="1">
      <alignment/>
    </xf>
    <xf numFmtId="1" fontId="67" fillId="0" borderId="0" xfId="0" applyNumberFormat="1" applyFont="1" applyAlignment="1">
      <alignment/>
    </xf>
    <xf numFmtId="0" fontId="0" fillId="0" borderId="0" xfId="0" applyFont="1" applyAlignment="1">
      <alignment/>
    </xf>
    <xf numFmtId="0" fontId="65" fillId="0" borderId="0" xfId="0" applyNumberFormat="1" applyFont="1" applyAlignment="1">
      <alignment/>
    </xf>
    <xf numFmtId="174" fontId="68" fillId="0" borderId="0" xfId="0" applyNumberFormat="1" applyFont="1" applyAlignment="1">
      <alignment/>
    </xf>
    <xf numFmtId="174" fontId="69" fillId="0" borderId="0" xfId="0" applyNumberFormat="1" applyFont="1" applyAlignment="1">
      <alignment/>
    </xf>
    <xf numFmtId="42" fontId="0" fillId="0" borderId="0" xfId="0" applyNumberFormat="1" applyAlignment="1">
      <alignment/>
    </xf>
    <xf numFmtId="174" fontId="59" fillId="0" borderId="9" xfId="61" applyNumberFormat="1" applyAlignment="1">
      <alignment/>
    </xf>
    <xf numFmtId="174" fontId="0" fillId="0" borderId="9" xfId="61" applyNumberFormat="1" applyFont="1" applyAlignment="1">
      <alignment/>
    </xf>
    <xf numFmtId="174" fontId="59" fillId="0" borderId="9" xfId="61" applyNumberFormat="1" applyFill="1" applyAlignment="1">
      <alignment/>
    </xf>
    <xf numFmtId="174" fontId="65" fillId="33" borderId="0" xfId="0" applyNumberFormat="1" applyFont="1" applyFill="1" applyBorder="1" applyAlignment="1">
      <alignment/>
    </xf>
    <xf numFmtId="174" fontId="70" fillId="0" borderId="0" xfId="0" applyNumberFormat="1" applyFont="1" applyAlignment="1">
      <alignment/>
    </xf>
    <xf numFmtId="174" fontId="71" fillId="0" borderId="0" xfId="0" applyNumberFormat="1" applyFont="1" applyAlignment="1">
      <alignment/>
    </xf>
    <xf numFmtId="1" fontId="65" fillId="33" borderId="0" xfId="0" applyNumberFormat="1" applyFont="1" applyFill="1" applyAlignment="1">
      <alignment/>
    </xf>
    <xf numFmtId="0" fontId="72" fillId="0" borderId="0" xfId="0" applyFont="1" applyAlignment="1">
      <alignment/>
    </xf>
    <xf numFmtId="0" fontId="73" fillId="0" borderId="0" xfId="0" applyFont="1" applyAlignment="1">
      <alignment/>
    </xf>
    <xf numFmtId="174" fontId="35" fillId="0" borderId="0" xfId="0" applyNumberFormat="1" applyFont="1" applyAlignment="1">
      <alignment/>
    </xf>
    <xf numFmtId="174" fontId="35" fillId="33" borderId="0" xfId="0" applyNumberFormat="1" applyFont="1" applyFill="1" applyAlignment="1">
      <alignment/>
    </xf>
    <xf numFmtId="44" fontId="0" fillId="33" borderId="0" xfId="44" applyFont="1" applyFill="1" applyAlignment="1">
      <alignment/>
    </xf>
    <xf numFmtId="180" fontId="0" fillId="0" borderId="0" xfId="44" applyNumberFormat="1" applyFont="1" applyAlignment="1">
      <alignment/>
    </xf>
    <xf numFmtId="180" fontId="65" fillId="0" borderId="0" xfId="44" applyNumberFormat="1" applyFont="1" applyAlignment="1">
      <alignment/>
    </xf>
    <xf numFmtId="180" fontId="35" fillId="0" borderId="0" xfId="44" applyNumberFormat="1" applyFont="1" applyAlignment="1">
      <alignment/>
    </xf>
    <xf numFmtId="180" fontId="65" fillId="33" borderId="0" xfId="44" applyNumberFormat="1" applyFont="1" applyFill="1" applyAlignment="1">
      <alignment/>
    </xf>
    <xf numFmtId="180" fontId="65" fillId="0" borderId="0" xfId="44" applyNumberFormat="1" applyFont="1" applyFill="1" applyAlignment="1">
      <alignment/>
    </xf>
    <xf numFmtId="180" fontId="65" fillId="0" borderId="0" xfId="44" applyNumberFormat="1" applyFont="1" applyBorder="1" applyAlignment="1">
      <alignment/>
    </xf>
    <xf numFmtId="180" fontId="36" fillId="0" borderId="0" xfId="44" applyNumberFormat="1" applyFont="1" applyAlignment="1">
      <alignment/>
    </xf>
    <xf numFmtId="180" fontId="35" fillId="33" borderId="0" xfId="44" applyNumberFormat="1" applyFont="1" applyFill="1" applyAlignment="1">
      <alignment/>
    </xf>
    <xf numFmtId="0" fontId="65" fillId="0" borderId="0" xfId="44" applyNumberFormat="1" applyFont="1" applyAlignment="1">
      <alignment/>
    </xf>
    <xf numFmtId="174" fontId="74" fillId="0" borderId="0" xfId="0" applyNumberFormat="1" applyFont="1" applyAlignment="1">
      <alignment/>
    </xf>
    <xf numFmtId="0" fontId="64" fillId="0" borderId="0" xfId="0" applyFont="1" applyFill="1" applyBorder="1" applyAlignment="1">
      <alignment horizontal="left"/>
    </xf>
    <xf numFmtId="174" fontId="64" fillId="0" borderId="0" xfId="0" applyNumberFormat="1" applyFont="1" applyBorder="1" applyAlignment="1">
      <alignment/>
    </xf>
    <xf numFmtId="0" fontId="0" fillId="33" borderId="0" xfId="0" applyFill="1" applyAlignment="1">
      <alignment/>
    </xf>
    <xf numFmtId="0" fontId="64" fillId="33" borderId="0" xfId="0" applyFont="1" applyFill="1" applyAlignment="1">
      <alignment horizontal="center"/>
    </xf>
    <xf numFmtId="180" fontId="0" fillId="0" borderId="0" xfId="44" applyNumberFormat="1" applyFont="1" applyAlignment="1">
      <alignment/>
    </xf>
    <xf numFmtId="184" fontId="65" fillId="0" borderId="0" xfId="44" applyNumberFormat="1" applyFont="1" applyAlignment="1">
      <alignment/>
    </xf>
    <xf numFmtId="44" fontId="0" fillId="0" borderId="0" xfId="44" applyFont="1" applyAlignment="1">
      <alignment/>
    </xf>
    <xf numFmtId="0" fontId="38" fillId="33" borderId="0" xfId="0" applyFont="1" applyFill="1" applyAlignment="1">
      <alignment/>
    </xf>
    <xf numFmtId="0" fontId="64" fillId="0" borderId="0" xfId="0" applyFont="1" applyFill="1" applyBorder="1" applyAlignment="1">
      <alignment horizontal="center"/>
    </xf>
    <xf numFmtId="174" fontId="65" fillId="0" borderId="0" xfId="0" applyNumberFormat="1" applyFont="1" applyFill="1" applyBorder="1" applyAlignment="1">
      <alignment horizontal="right"/>
    </xf>
    <xf numFmtId="180" fontId="0" fillId="0" borderId="0" xfId="44" applyNumberFormat="1" applyFont="1" applyAlignment="1">
      <alignment/>
    </xf>
    <xf numFmtId="174" fontId="0" fillId="33" borderId="0" xfId="0" applyNumberFormat="1" applyFill="1" applyAlignment="1">
      <alignment/>
    </xf>
    <xf numFmtId="174" fontId="59" fillId="0" borderId="9" xfId="61" applyNumberFormat="1" applyFont="1" applyAlignment="1">
      <alignment/>
    </xf>
    <xf numFmtId="174" fontId="64" fillId="33" borderId="0" xfId="0" applyNumberFormat="1" applyFont="1" applyFill="1" applyAlignment="1">
      <alignment/>
    </xf>
    <xf numFmtId="174" fontId="75" fillId="0" borderId="0" xfId="0" applyNumberFormat="1" applyFont="1" applyAlignment="1">
      <alignment/>
    </xf>
    <xf numFmtId="1" fontId="76" fillId="0" borderId="0" xfId="0" applyNumberFormat="1" applyFont="1" applyAlignment="1">
      <alignment/>
    </xf>
    <xf numFmtId="0" fontId="76" fillId="0" borderId="0" xfId="0" applyFont="1" applyAlignment="1">
      <alignment/>
    </xf>
    <xf numFmtId="174" fontId="59" fillId="0" borderId="0" xfId="0" applyNumberFormat="1" applyFont="1" applyAlignment="1">
      <alignment/>
    </xf>
    <xf numFmtId="174" fontId="76" fillId="0" borderId="0" xfId="0" applyNumberFormat="1" applyFont="1" applyAlignment="1">
      <alignment/>
    </xf>
    <xf numFmtId="174" fontId="0" fillId="0" borderId="0" xfId="0" applyNumberFormat="1" applyFont="1" applyAlignment="1">
      <alignment/>
    </xf>
    <xf numFmtId="0" fontId="68" fillId="0" borderId="0" xfId="0" applyFont="1" applyAlignment="1">
      <alignment/>
    </xf>
    <xf numFmtId="174" fontId="59" fillId="0" borderId="9" xfId="61" applyNumberFormat="1" applyFont="1" applyFill="1" applyAlignment="1">
      <alignment/>
    </xf>
    <xf numFmtId="180" fontId="0" fillId="0" borderId="0" xfId="44" applyNumberFormat="1" applyFont="1" applyAlignment="1">
      <alignment/>
    </xf>
    <xf numFmtId="180" fontId="0" fillId="33" borderId="0" xfId="44" applyNumberFormat="1" applyFont="1" applyFill="1" applyAlignment="1">
      <alignment/>
    </xf>
    <xf numFmtId="174" fontId="65" fillId="0" borderId="0" xfId="0" applyNumberFormat="1" applyFont="1" applyAlignment="1">
      <alignment wrapText="1"/>
    </xf>
    <xf numFmtId="174" fontId="0" fillId="0" borderId="0" xfId="0" applyNumberFormat="1" applyFont="1" applyAlignment="1">
      <alignment wrapText="1"/>
    </xf>
    <xf numFmtId="174" fontId="77" fillId="0" borderId="0" xfId="0" applyNumberFormat="1" applyFont="1" applyAlignment="1">
      <alignment/>
    </xf>
    <xf numFmtId="174" fontId="65" fillId="33" borderId="0" xfId="0" applyNumberFormat="1" applyFont="1" applyFill="1" applyAlignment="1">
      <alignment/>
    </xf>
    <xf numFmtId="180" fontId="70" fillId="0" borderId="0" xfId="44" applyNumberFormat="1" applyFont="1" applyAlignment="1">
      <alignment/>
    </xf>
    <xf numFmtId="180" fontId="76" fillId="0" borderId="0" xfId="44" applyNumberFormat="1" applyFont="1" applyAlignment="1">
      <alignment/>
    </xf>
    <xf numFmtId="180" fontId="0" fillId="33" borderId="0" xfId="44" applyNumberFormat="1" applyFont="1" applyFill="1" applyAlignment="1">
      <alignment/>
    </xf>
    <xf numFmtId="180" fontId="0" fillId="0" borderId="0" xfId="44" applyNumberFormat="1" applyFont="1" applyAlignment="1">
      <alignment/>
    </xf>
    <xf numFmtId="184" fontId="0" fillId="0" borderId="0" xfId="44" applyNumberFormat="1" applyFont="1" applyAlignment="1">
      <alignment/>
    </xf>
    <xf numFmtId="180" fontId="0" fillId="33" borderId="0" xfId="44" applyNumberFormat="1" applyFont="1" applyFill="1" applyAlignment="1">
      <alignment/>
    </xf>
    <xf numFmtId="174" fontId="78" fillId="0" borderId="0" xfId="0" applyNumberFormat="1" applyFont="1" applyAlignment="1">
      <alignment/>
    </xf>
    <xf numFmtId="180" fontId="0" fillId="0" borderId="0" xfId="44" applyNumberFormat="1" applyFont="1" applyAlignment="1">
      <alignment/>
    </xf>
    <xf numFmtId="180" fontId="0" fillId="0" borderId="0" xfId="44" applyNumberFormat="1" applyFont="1" applyAlignment="1">
      <alignment/>
    </xf>
    <xf numFmtId="0" fontId="59" fillId="0" borderId="11" xfId="0" applyFont="1" applyBorder="1" applyAlignment="1">
      <alignment/>
    </xf>
    <xf numFmtId="180" fontId="0" fillId="0" borderId="0" xfId="44" applyNumberFormat="1" applyFont="1" applyAlignment="1">
      <alignment/>
    </xf>
    <xf numFmtId="180" fontId="62" fillId="0" borderId="0" xfId="44" applyNumberFormat="1" applyFont="1" applyAlignment="1">
      <alignment/>
    </xf>
    <xf numFmtId="180" fontId="65" fillId="0" borderId="0" xfId="44" applyNumberFormat="1" applyFont="1" applyFill="1" applyBorder="1" applyAlignment="1">
      <alignment/>
    </xf>
    <xf numFmtId="180" fontId="0" fillId="33" borderId="0" xfId="44" applyNumberFormat="1" applyFont="1" applyFill="1" applyAlignment="1">
      <alignment/>
    </xf>
    <xf numFmtId="180" fontId="79" fillId="33" borderId="0" xfId="44" applyNumberFormat="1" applyFont="1" applyFill="1" applyAlignment="1">
      <alignment/>
    </xf>
    <xf numFmtId="17" fontId="0" fillId="0" borderId="0" xfId="0" applyNumberFormat="1" applyAlignment="1">
      <alignment/>
    </xf>
    <xf numFmtId="180" fontId="0" fillId="0" borderId="0" xfId="44" applyNumberFormat="1" applyFont="1" applyAlignment="1">
      <alignment/>
    </xf>
    <xf numFmtId="180" fontId="0" fillId="0" borderId="0" xfId="44" applyNumberFormat="1" applyFont="1" applyAlignment="1">
      <alignment/>
    </xf>
    <xf numFmtId="180" fontId="0" fillId="0" borderId="0" xfId="44" applyNumberFormat="1" applyFont="1" applyAlignment="1">
      <alignment/>
    </xf>
    <xf numFmtId="180" fontId="59" fillId="0" borderId="0" xfId="44" applyNumberFormat="1" applyFont="1" applyAlignment="1">
      <alignment/>
    </xf>
    <xf numFmtId="180" fontId="0" fillId="0" borderId="0" xfId="44" applyNumberFormat="1" applyFont="1" applyAlignment="1">
      <alignment/>
    </xf>
    <xf numFmtId="180" fontId="0" fillId="0" borderId="0" xfId="44" applyNumberFormat="1" applyFont="1" applyAlignment="1">
      <alignment/>
    </xf>
    <xf numFmtId="180" fontId="0" fillId="0" borderId="0" xfId="44" applyNumberFormat="1" applyFont="1" applyAlignment="1">
      <alignment/>
    </xf>
    <xf numFmtId="180" fontId="64" fillId="0" borderId="0" xfId="44" applyNumberFormat="1" applyFont="1" applyAlignment="1">
      <alignment/>
    </xf>
    <xf numFmtId="180" fontId="0" fillId="0" borderId="0" xfId="44" applyNumberFormat="1" applyFont="1" applyAlignment="1">
      <alignment/>
    </xf>
    <xf numFmtId="180" fontId="0" fillId="0" borderId="0" xfId="44" applyNumberFormat="1" applyFont="1" applyAlignment="1">
      <alignment/>
    </xf>
    <xf numFmtId="0" fontId="0" fillId="0" borderId="0" xfId="44" applyNumberFormat="1" applyFont="1" applyAlignment="1">
      <alignment/>
    </xf>
    <xf numFmtId="15" fontId="0" fillId="33" borderId="0" xfId="0" applyNumberFormat="1" applyFill="1" applyAlignment="1">
      <alignment/>
    </xf>
    <xf numFmtId="180" fontId="0" fillId="0" borderId="0" xfId="44" applyNumberFormat="1" applyFont="1" applyAlignment="1">
      <alignment/>
    </xf>
    <xf numFmtId="0" fontId="0" fillId="34" borderId="0" xfId="0" applyFill="1" applyAlignment="1">
      <alignment/>
    </xf>
    <xf numFmtId="179" fontId="0" fillId="0" borderId="0" xfId="44" applyNumberFormat="1" applyFont="1" applyAlignment="1">
      <alignment/>
    </xf>
    <xf numFmtId="190" fontId="0" fillId="0" borderId="0" xfId="44" applyNumberFormat="1" applyFont="1" applyAlignment="1">
      <alignment/>
    </xf>
    <xf numFmtId="192" fontId="0" fillId="0" borderId="0" xfId="59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92"/>
  <sheetViews>
    <sheetView tabSelected="1" view="pageLayout" showRuler="0" zoomScaleNormal="75" zoomScaleSheetLayoutView="118" workbookViewId="0" topLeftCell="A1">
      <selection activeCell="B3" sqref="B3"/>
    </sheetView>
  </sheetViews>
  <sheetFormatPr defaultColWidth="10.28125" defaultRowHeight="15"/>
  <cols>
    <col min="1" max="1" width="5.8515625" style="0" customWidth="1"/>
    <col min="2" max="2" width="20.421875" style="0" customWidth="1"/>
    <col min="3" max="3" width="2.8515625" style="0" customWidth="1"/>
    <col min="4" max="6" width="13.140625" style="0" customWidth="1"/>
    <col min="7" max="7" width="14.140625" style="0" customWidth="1"/>
    <col min="8" max="8" width="14.421875" style="0" customWidth="1"/>
    <col min="9" max="10" width="0" style="0" hidden="1" customWidth="1"/>
    <col min="11" max="11" width="13.7109375" style="0" customWidth="1"/>
    <col min="12" max="255" width="0" style="0" hidden="1" customWidth="1"/>
  </cols>
  <sheetData>
    <row r="1" ht="15">
      <c r="E1" t="s">
        <v>184</v>
      </c>
    </row>
    <row r="2" spans="2:6" ht="15">
      <c r="B2" s="105">
        <v>45040</v>
      </c>
      <c r="E2" s="107" t="s">
        <v>222</v>
      </c>
      <c r="F2" s="107"/>
    </row>
    <row r="3" ht="15">
      <c r="E3" s="93" t="s">
        <v>217</v>
      </c>
    </row>
    <row r="4" spans="1:11" ht="21">
      <c r="A4" s="5"/>
      <c r="B4" s="5"/>
      <c r="C4" s="35"/>
      <c r="D4" s="4" t="s">
        <v>197</v>
      </c>
      <c r="E4" s="53" t="s">
        <v>187</v>
      </c>
      <c r="F4" s="6" t="s">
        <v>1</v>
      </c>
      <c r="G4" s="53" t="s">
        <v>1</v>
      </c>
      <c r="H4" s="4" t="s">
        <v>183</v>
      </c>
      <c r="K4" s="35" t="s">
        <v>223</v>
      </c>
    </row>
    <row r="5" spans="1:256" ht="18.75">
      <c r="A5" s="5"/>
      <c r="B5" s="5"/>
      <c r="C5" s="5"/>
      <c r="D5" s="50" t="s">
        <v>198</v>
      </c>
      <c r="E5" s="58" t="s">
        <v>185</v>
      </c>
      <c r="F5" s="4" t="s">
        <v>186</v>
      </c>
      <c r="G5" s="6" t="s">
        <v>188</v>
      </c>
      <c r="H5" s="8" t="s">
        <v>170</v>
      </c>
      <c r="K5" s="87" t="s">
        <v>189</v>
      </c>
      <c r="IV5" t="s">
        <v>200</v>
      </c>
    </row>
    <row r="6" spans="1:5" ht="18.75">
      <c r="A6" s="66" t="s">
        <v>0</v>
      </c>
      <c r="C6" s="5"/>
      <c r="E6" s="36"/>
    </row>
    <row r="7" spans="1:8" ht="15">
      <c r="A7" s="5"/>
      <c r="B7" s="8" t="s">
        <v>2</v>
      </c>
      <c r="C7" s="4"/>
      <c r="D7" s="5"/>
      <c r="E7" s="40"/>
      <c r="H7" s="72"/>
    </row>
    <row r="8" spans="1:256" s="88" customFormat="1" ht="15">
      <c r="A8" s="24">
        <v>1</v>
      </c>
      <c r="B8" s="9" t="s">
        <v>3</v>
      </c>
      <c r="C8" s="9"/>
      <c r="D8" s="9">
        <v>192950</v>
      </c>
      <c r="E8" s="41">
        <v>206885</v>
      </c>
      <c r="F8" s="9">
        <v>267828</v>
      </c>
      <c r="G8" s="9">
        <v>251583</v>
      </c>
      <c r="H8" s="72">
        <v>208084</v>
      </c>
      <c r="I8"/>
      <c r="J8"/>
      <c r="K8" s="88">
        <v>287260</v>
      </c>
      <c r="IV8" s="98" t="s">
        <v>209</v>
      </c>
    </row>
    <row r="9" spans="1:11" s="88" customFormat="1" ht="15">
      <c r="A9" s="24">
        <v>2</v>
      </c>
      <c r="B9" s="9" t="s">
        <v>210</v>
      </c>
      <c r="C9" s="9"/>
      <c r="D9" s="9">
        <v>15246</v>
      </c>
      <c r="E9" s="41">
        <v>15187</v>
      </c>
      <c r="F9" s="9">
        <v>15204</v>
      </c>
      <c r="G9" s="9">
        <v>15012.73</v>
      </c>
      <c r="H9" s="72">
        <v>10000</v>
      </c>
      <c r="I9"/>
      <c r="J9"/>
      <c r="K9" s="88">
        <v>15000</v>
      </c>
    </row>
    <row r="10" spans="1:11" s="88" customFormat="1" ht="15">
      <c r="A10" s="24">
        <v>3</v>
      </c>
      <c r="B10" s="9" t="s">
        <v>4</v>
      </c>
      <c r="C10" s="9"/>
      <c r="D10" s="21">
        <v>0</v>
      </c>
      <c r="E10" s="41">
        <v>14000</v>
      </c>
      <c r="F10" s="21">
        <v>1000</v>
      </c>
      <c r="G10" s="21">
        <v>0</v>
      </c>
      <c r="H10" s="72">
        <v>1000</v>
      </c>
      <c r="I10"/>
      <c r="J10"/>
      <c r="K10" s="88">
        <v>1400</v>
      </c>
    </row>
    <row r="11" spans="1:11" s="88" customFormat="1" ht="15">
      <c r="A11" s="24"/>
      <c r="B11" s="18" t="s">
        <v>147</v>
      </c>
      <c r="C11" s="9"/>
      <c r="D11" s="9">
        <f>SUM(D8:D10)</f>
        <v>208196</v>
      </c>
      <c r="E11" s="9">
        <f>SUM(E8:E10)</f>
        <v>236072</v>
      </c>
      <c r="F11" s="9">
        <f>SUM(F8:F10)</f>
        <v>284032</v>
      </c>
      <c r="G11" s="9">
        <f>SUM(G8:G10)</f>
        <v>266595.73</v>
      </c>
      <c r="H11" s="72">
        <f>SUM(H8:H10)</f>
        <v>219084</v>
      </c>
      <c r="I11"/>
      <c r="J11"/>
      <c r="K11" s="86">
        <f>SUM(K8:K10)</f>
        <v>303660</v>
      </c>
    </row>
    <row r="12" spans="1:11" s="88" customFormat="1" ht="15">
      <c r="A12" s="24"/>
      <c r="B12" s="67" t="s">
        <v>5</v>
      </c>
      <c r="C12" s="10"/>
      <c r="D12"/>
      <c r="E12" s="41"/>
      <c r="F12"/>
      <c r="G12"/>
      <c r="H12" s="72"/>
      <c r="I12"/>
      <c r="J12"/>
      <c r="K12" s="89"/>
    </row>
    <row r="13" spans="1:11" s="88" customFormat="1" ht="15">
      <c r="A13" s="24">
        <v>21</v>
      </c>
      <c r="B13" s="9" t="s">
        <v>6</v>
      </c>
      <c r="C13" s="9"/>
      <c r="D13" s="9">
        <v>63965</v>
      </c>
      <c r="E13" s="42">
        <v>65564</v>
      </c>
      <c r="F13" s="9">
        <v>67203</v>
      </c>
      <c r="G13" s="9">
        <v>68883</v>
      </c>
      <c r="H13" s="72">
        <v>68000</v>
      </c>
      <c r="I13"/>
      <c r="J13"/>
      <c r="K13" s="86">
        <v>68000</v>
      </c>
    </row>
    <row r="14" spans="1:11" s="88" customFormat="1" ht="15">
      <c r="A14" s="24">
        <v>22</v>
      </c>
      <c r="B14" s="9" t="s">
        <v>7</v>
      </c>
      <c r="C14" s="9"/>
      <c r="D14" s="9">
        <v>27945</v>
      </c>
      <c r="E14" s="42">
        <v>28644</v>
      </c>
      <c r="F14" s="9">
        <v>29360</v>
      </c>
      <c r="G14" s="9">
        <v>30094</v>
      </c>
      <c r="H14" s="72">
        <v>29500</v>
      </c>
      <c r="I14"/>
      <c r="J14"/>
      <c r="K14" s="86">
        <v>29500</v>
      </c>
    </row>
    <row r="15" spans="1:11" s="88" customFormat="1" ht="15">
      <c r="A15" s="24">
        <v>23</v>
      </c>
      <c r="B15" s="9" t="s">
        <v>8</v>
      </c>
      <c r="C15" s="9"/>
      <c r="D15" s="9">
        <v>26003</v>
      </c>
      <c r="E15" s="42">
        <v>26861</v>
      </c>
      <c r="F15" s="9">
        <v>27532</v>
      </c>
      <c r="G15" s="9">
        <v>28220</v>
      </c>
      <c r="H15" s="72">
        <v>28000</v>
      </c>
      <c r="I15"/>
      <c r="J15"/>
      <c r="K15" s="86">
        <v>28000</v>
      </c>
    </row>
    <row r="16" spans="1:11" s="88" customFormat="1" ht="15">
      <c r="A16" s="24"/>
      <c r="B16" s="18" t="s">
        <v>148</v>
      </c>
      <c r="C16" s="9"/>
      <c r="D16" s="9">
        <f>SUM(D13:D15)</f>
        <v>117913</v>
      </c>
      <c r="E16" s="9">
        <f>SUM(E13:E15)</f>
        <v>121069</v>
      </c>
      <c r="F16" s="9">
        <f>SUM(F13:F15)</f>
        <v>124095</v>
      </c>
      <c r="G16" s="9">
        <f>SUM(G13:G15)</f>
        <v>127197</v>
      </c>
      <c r="H16" s="9">
        <f>SUM(H13:H15)</f>
        <v>125500</v>
      </c>
      <c r="I16"/>
      <c r="J16"/>
      <c r="K16" s="9">
        <f>SUM(K13:K15)</f>
        <v>125500</v>
      </c>
    </row>
    <row r="17" spans="1:10" s="88" customFormat="1" ht="15">
      <c r="A17" s="24"/>
      <c r="B17" s="67" t="s">
        <v>9</v>
      </c>
      <c r="C17" s="10"/>
      <c r="D17"/>
      <c r="E17" s="41"/>
      <c r="F17"/>
      <c r="G17"/>
      <c r="H17" s="72"/>
      <c r="I17"/>
      <c r="J17"/>
    </row>
    <row r="18" spans="1:11" s="88" customFormat="1" ht="15">
      <c r="A18" s="24">
        <v>61</v>
      </c>
      <c r="B18" s="9" t="s">
        <v>10</v>
      </c>
      <c r="C18" s="9"/>
      <c r="D18" s="9">
        <v>4715</v>
      </c>
      <c r="E18" s="41">
        <v>6655</v>
      </c>
      <c r="F18" s="9">
        <v>5820</v>
      </c>
      <c r="G18" s="9">
        <f>3575+200</f>
        <v>3775</v>
      </c>
      <c r="H18" s="72">
        <v>4000</v>
      </c>
      <c r="I18"/>
      <c r="J18"/>
      <c r="K18" s="88">
        <v>5000</v>
      </c>
    </row>
    <row r="19" spans="1:11" s="88" customFormat="1" ht="15">
      <c r="A19" s="24">
        <v>62</v>
      </c>
      <c r="B19" s="9" t="s">
        <v>12</v>
      </c>
      <c r="C19" s="9"/>
      <c r="D19" s="9">
        <v>1860</v>
      </c>
      <c r="E19" s="41">
        <v>1862</v>
      </c>
      <c r="F19" s="9">
        <v>945</v>
      </c>
      <c r="G19" s="9">
        <v>930.41</v>
      </c>
      <c r="H19" s="72">
        <v>1000</v>
      </c>
      <c r="I19"/>
      <c r="J19"/>
      <c r="K19" s="88">
        <v>1000</v>
      </c>
    </row>
    <row r="20" spans="1:10" s="88" customFormat="1" ht="15">
      <c r="A20" s="24">
        <v>64</v>
      </c>
      <c r="B20" s="9" t="s">
        <v>107</v>
      </c>
      <c r="C20" s="9"/>
      <c r="D20" s="9">
        <v>1000</v>
      </c>
      <c r="E20" s="41">
        <v>50</v>
      </c>
      <c r="F20"/>
      <c r="G20"/>
      <c r="H20" s="72"/>
      <c r="I20"/>
      <c r="J20"/>
    </row>
    <row r="21" spans="1:11" s="88" customFormat="1" ht="15">
      <c r="A21" s="24">
        <v>65</v>
      </c>
      <c r="B21" s="9" t="s">
        <v>13</v>
      </c>
      <c r="C21" s="9"/>
      <c r="D21" s="19">
        <v>610</v>
      </c>
      <c r="E21" s="41">
        <v>621</v>
      </c>
      <c r="F21" s="19">
        <v>663</v>
      </c>
      <c r="G21" s="19">
        <v>671</v>
      </c>
      <c r="H21" s="72">
        <v>600</v>
      </c>
      <c r="I21"/>
      <c r="J21"/>
      <c r="K21" s="88">
        <v>600</v>
      </c>
    </row>
    <row r="22" spans="1:11" s="88" customFormat="1" ht="15">
      <c r="A22" s="24">
        <v>69</v>
      </c>
      <c r="B22" s="9" t="s">
        <v>14</v>
      </c>
      <c r="C22" s="9"/>
      <c r="D22" s="9">
        <v>3706</v>
      </c>
      <c r="E22" s="41">
        <v>3286</v>
      </c>
      <c r="F22" s="9">
        <v>8272</v>
      </c>
      <c r="G22" s="9">
        <v>6594</v>
      </c>
      <c r="H22" s="72">
        <v>2000</v>
      </c>
      <c r="I22"/>
      <c r="J22"/>
      <c r="K22" s="88">
        <v>1000</v>
      </c>
    </row>
    <row r="23" spans="1:11" s="88" customFormat="1" ht="15">
      <c r="A23" s="24"/>
      <c r="B23" s="18" t="s">
        <v>149</v>
      </c>
      <c r="C23" s="9"/>
      <c r="D23" s="11">
        <f>SUM(D18:D22)</f>
        <v>11891</v>
      </c>
      <c r="E23" s="11">
        <f>SUM(E18:E22)</f>
        <v>12474</v>
      </c>
      <c r="F23" s="11">
        <f>SUM(F18:F22)</f>
        <v>15700</v>
      </c>
      <c r="G23" s="11">
        <f>SUM(G18:G22)</f>
        <v>11970.41</v>
      </c>
      <c r="H23" s="11">
        <f>SUM(H18:H22)</f>
        <v>7600</v>
      </c>
      <c r="I23"/>
      <c r="J23"/>
      <c r="K23" s="11">
        <f>SUM(K18:K22)</f>
        <v>7600</v>
      </c>
    </row>
    <row r="24" spans="1:10" s="88" customFormat="1" ht="15">
      <c r="A24" s="24"/>
      <c r="B24" s="9"/>
      <c r="C24" s="9"/>
      <c r="D24"/>
      <c r="E24" s="41"/>
      <c r="F24"/>
      <c r="G24"/>
      <c r="H24" s="72"/>
      <c r="I24"/>
      <c r="J24"/>
    </row>
    <row r="25" spans="1:10" s="88" customFormat="1" ht="15">
      <c r="A25" s="9"/>
      <c r="B25" s="67" t="s">
        <v>15</v>
      </c>
      <c r="C25" s="10"/>
      <c r="D25"/>
      <c r="E25" s="41"/>
      <c r="F25" t="s">
        <v>11</v>
      </c>
      <c r="G25"/>
      <c r="H25" s="72"/>
      <c r="I25"/>
      <c r="J25"/>
    </row>
    <row r="26" spans="1:256" s="88" customFormat="1" ht="15">
      <c r="A26" s="7">
        <v>81</v>
      </c>
      <c r="B26" s="9" t="s">
        <v>16</v>
      </c>
      <c r="C26" s="9"/>
      <c r="D26" s="21">
        <v>878152</v>
      </c>
      <c r="E26" s="21">
        <v>918244</v>
      </c>
      <c r="F26" s="21">
        <v>924193</v>
      </c>
      <c r="G26" s="21">
        <v>932149.05</v>
      </c>
      <c r="H26" s="21">
        <f>H40</f>
        <v>912165.5833500001</v>
      </c>
      <c r="I26"/>
      <c r="J26"/>
      <c r="K26" s="21">
        <f>K40</f>
        <v>974597.489976</v>
      </c>
      <c r="IV26" s="110" t="s">
        <v>221</v>
      </c>
    </row>
    <row r="27" spans="1:256" s="88" customFormat="1" ht="15">
      <c r="A27" s="7"/>
      <c r="B27" s="9"/>
      <c r="C27" s="9"/>
      <c r="D27" s="19">
        <f>D26</f>
        <v>878152</v>
      </c>
      <c r="E27" s="19">
        <f>E26</f>
        <v>918244</v>
      </c>
      <c r="F27" s="19">
        <f>F26</f>
        <v>924193</v>
      </c>
      <c r="G27" s="19">
        <f>G26</f>
        <v>932149.05</v>
      </c>
      <c r="H27" s="19">
        <f>H26</f>
        <v>912165.5833500001</v>
      </c>
      <c r="I27"/>
      <c r="J27"/>
      <c r="K27" s="19">
        <f>K26</f>
        <v>974597.489976</v>
      </c>
      <c r="IV27" s="109"/>
    </row>
    <row r="28" spans="1:10" s="88" customFormat="1" ht="15">
      <c r="A28" s="7"/>
      <c r="B28" s="9"/>
      <c r="C28" s="9"/>
      <c r="D28"/>
      <c r="E28" s="41"/>
      <c r="F28"/>
      <c r="G28"/>
      <c r="H28" s="72"/>
      <c r="I28"/>
      <c r="J28"/>
    </row>
    <row r="29" spans="1:10" s="88" customFormat="1" ht="15">
      <c r="A29" s="7"/>
      <c r="B29" s="67" t="s">
        <v>105</v>
      </c>
      <c r="C29" s="9"/>
      <c r="D29"/>
      <c r="E29" s="41"/>
      <c r="F29"/>
      <c r="G29"/>
      <c r="H29" s="72"/>
      <c r="I29"/>
      <c r="J29"/>
    </row>
    <row r="30" spans="1:11" s="88" customFormat="1" ht="15">
      <c r="A30" s="7">
        <v>91</v>
      </c>
      <c r="B30" s="9" t="s">
        <v>113</v>
      </c>
      <c r="C30" s="9"/>
      <c r="D30" s="12">
        <v>69390</v>
      </c>
      <c r="E30" s="43">
        <v>44323</v>
      </c>
      <c r="F30" s="61">
        <v>95027</v>
      </c>
      <c r="G30" s="61">
        <v>0</v>
      </c>
      <c r="H30" s="83">
        <v>88136</v>
      </c>
      <c r="I30"/>
      <c r="J30"/>
      <c r="K30" s="103">
        <v>38257</v>
      </c>
    </row>
    <row r="31" spans="1:10" s="88" customFormat="1" ht="15">
      <c r="A31" s="7"/>
      <c r="B31" s="9"/>
      <c r="C31" s="9"/>
      <c r="D31"/>
      <c r="E31" s="41"/>
      <c r="F31"/>
      <c r="G31"/>
      <c r="H31" s="72"/>
      <c r="I31"/>
      <c r="J31"/>
    </row>
    <row r="32" spans="1:256" s="88" customFormat="1" ht="18.75">
      <c r="A32" s="68" t="s">
        <v>119</v>
      </c>
      <c r="B32"/>
      <c r="C32" s="9"/>
      <c r="D32" s="51">
        <f>SUM(D11,D16,D23,D27,D30)</f>
        <v>1285542</v>
      </c>
      <c r="E32" s="51">
        <f>SUM(E11,E16,E23,E27,E30)</f>
        <v>1332182</v>
      </c>
      <c r="F32" s="51">
        <f>SUM(F11,F16,F23,F27,F30)</f>
        <v>1443047</v>
      </c>
      <c r="G32" s="51">
        <f>SUM(G11,G16,G23,G27,G30)</f>
        <v>1337912.19</v>
      </c>
      <c r="H32" s="51">
        <f>SUM(H11,H16,H23,H27,H30)</f>
        <v>1352485.58335</v>
      </c>
      <c r="I32"/>
      <c r="J32"/>
      <c r="K32" s="51">
        <f>SUM(K11,K16,K23,K27,K30)</f>
        <v>1449614.489976</v>
      </c>
      <c r="IV32" s="110" t="s">
        <v>220</v>
      </c>
    </row>
    <row r="33" spans="1:256" s="88" customFormat="1" ht="15">
      <c r="A33" s="7"/>
      <c r="B33" s="9"/>
      <c r="C33" s="9"/>
      <c r="D33"/>
      <c r="E33" s="41"/>
      <c r="F33"/>
      <c r="G33"/>
      <c r="H33" s="72"/>
      <c r="I33"/>
      <c r="J33"/>
      <c r="K33" s="90"/>
      <c r="IV33" s="108"/>
    </row>
    <row r="34" spans="1:10" s="88" customFormat="1" ht="15">
      <c r="A34" s="7"/>
      <c r="B34" s="9"/>
      <c r="C34" s="9"/>
      <c r="D34"/>
      <c r="E34" s="41"/>
      <c r="F34"/>
      <c r="G34"/>
      <c r="H34" s="72"/>
      <c r="I34"/>
      <c r="J34"/>
    </row>
    <row r="35" spans="1:10" s="88" customFormat="1" ht="18.75">
      <c r="A35" s="65" t="s">
        <v>196</v>
      </c>
      <c r="B35" s="9"/>
      <c r="C35" s="9"/>
      <c r="D35"/>
      <c r="E35" s="41"/>
      <c r="F35"/>
      <c r="G35"/>
      <c r="H35" s="72"/>
      <c r="I35"/>
      <c r="J35"/>
    </row>
    <row r="36" spans="1:256" s="88" customFormat="1" ht="15">
      <c r="A36" s="7"/>
      <c r="B36" s="9" t="s">
        <v>155</v>
      </c>
      <c r="C36" s="9"/>
      <c r="D36" s="94">
        <v>295677696</v>
      </c>
      <c r="E36" s="44">
        <v>299248940</v>
      </c>
      <c r="F36" s="12">
        <v>300960577</v>
      </c>
      <c r="G36" s="19">
        <v>300884639</v>
      </c>
      <c r="H36" s="81">
        <v>305583110</v>
      </c>
      <c r="I36"/>
      <c r="J36"/>
      <c r="K36" s="91">
        <v>445224984</v>
      </c>
      <c r="IV36" s="97" t="s">
        <v>216</v>
      </c>
    </row>
    <row r="37" spans="1:11" s="88" customFormat="1" ht="15">
      <c r="A37" s="7"/>
      <c r="B37" s="9" t="s">
        <v>112</v>
      </c>
      <c r="C37" s="9"/>
      <c r="D37">
        <v>0.0029</v>
      </c>
      <c r="E37" s="55">
        <v>0.003</v>
      </c>
      <c r="F37">
        <v>0.003</v>
      </c>
      <c r="G37">
        <v>0.003</v>
      </c>
      <c r="H37" s="104">
        <v>0.003</v>
      </c>
      <c r="I37"/>
      <c r="J37"/>
      <c r="K37" s="104">
        <v>0.0022</v>
      </c>
    </row>
    <row r="38" spans="1:11" s="88" customFormat="1" ht="15">
      <c r="A38" s="7"/>
      <c r="B38" s="9" t="s">
        <v>17</v>
      </c>
      <c r="C38" s="9"/>
      <c r="D38" s="9">
        <f>PRODUCT(D36:D37)</f>
        <v>857465.3184</v>
      </c>
      <c r="E38" s="9">
        <f>PRODUCT(E36:E37)</f>
        <v>897746.8200000001</v>
      </c>
      <c r="F38" s="9">
        <f>PRODUCT(F36:F37)</f>
        <v>902881.731</v>
      </c>
      <c r="G38" s="19">
        <v>902654</v>
      </c>
      <c r="H38" s="72">
        <f>PRODUCT(H36:H37)</f>
        <v>916749.3300000001</v>
      </c>
      <c r="I38"/>
      <c r="J38"/>
      <c r="K38" s="103">
        <f>PRODUCT(K36:K37)</f>
        <v>979494.9648000001</v>
      </c>
    </row>
    <row r="39" spans="1:11" s="88" customFormat="1" ht="15">
      <c r="A39" s="7"/>
      <c r="B39" s="9" t="s">
        <v>18</v>
      </c>
      <c r="C39" s="13"/>
      <c r="D39">
        <v>0.995</v>
      </c>
      <c r="E39" s="48">
        <v>0.995</v>
      </c>
      <c r="F39">
        <v>0.95</v>
      </c>
      <c r="G39">
        <v>0.98</v>
      </c>
      <c r="H39" s="82">
        <v>0.995</v>
      </c>
      <c r="I39"/>
      <c r="J39"/>
      <c r="K39" s="82">
        <v>0.995</v>
      </c>
    </row>
    <row r="40" spans="1:11" s="88" customFormat="1" ht="15">
      <c r="A40" s="7"/>
      <c r="B40" s="9" t="s">
        <v>140</v>
      </c>
      <c r="C40" s="9"/>
      <c r="D40" s="9">
        <f>PRODUCT(D38:D39)</f>
        <v>853177.991808</v>
      </c>
      <c r="E40" s="9">
        <f>PRODUCT(E38:E39)</f>
        <v>893258.0859000001</v>
      </c>
      <c r="F40" s="9">
        <f>PRODUCT(F38:F39)</f>
        <v>857737.64445</v>
      </c>
      <c r="G40" s="9">
        <v>884601</v>
      </c>
      <c r="H40" s="81">
        <f>PRODUCT(H38:H39)</f>
        <v>912165.5833500001</v>
      </c>
      <c r="I40"/>
      <c r="J40"/>
      <c r="K40" s="103">
        <f>PRODUCT(K38:K39)</f>
        <v>974597.489976</v>
      </c>
    </row>
    <row r="41" spans="1:10" s="88" customFormat="1" ht="18.75">
      <c r="A41" s="65" t="s">
        <v>19</v>
      </c>
      <c r="B41" s="25"/>
      <c r="C41" s="25"/>
      <c r="D41"/>
      <c r="E41" s="41"/>
      <c r="F41"/>
      <c r="G41"/>
      <c r="H41" s="72"/>
      <c r="I41"/>
      <c r="J41"/>
    </row>
    <row r="42" spans="1:10" s="88" customFormat="1" ht="15">
      <c r="A42" s="17" t="s">
        <v>20</v>
      </c>
      <c r="B42" s="14"/>
      <c r="C42" s="9"/>
      <c r="D42"/>
      <c r="E42" s="41"/>
      <c r="F42"/>
      <c r="G42"/>
      <c r="H42" s="72"/>
      <c r="I42"/>
      <c r="J42"/>
    </row>
    <row r="43" spans="1:10" s="88" customFormat="1" ht="15">
      <c r="A43" s="7"/>
      <c r="B43" s="84" t="s">
        <v>21</v>
      </c>
      <c r="C43" s="9"/>
      <c r="D43"/>
      <c r="E43" s="41"/>
      <c r="F43"/>
      <c r="G43"/>
      <c r="H43" s="72"/>
      <c r="I43"/>
      <c r="J43"/>
    </row>
    <row r="44" spans="1:11" s="88" customFormat="1" ht="15">
      <c r="A44" s="7">
        <v>101</v>
      </c>
      <c r="B44" s="9" t="s">
        <v>22</v>
      </c>
      <c r="C44" s="9"/>
      <c r="D44" s="9">
        <v>25015</v>
      </c>
      <c r="E44" s="41">
        <v>20366</v>
      </c>
      <c r="F44" s="9">
        <v>21012</v>
      </c>
      <c r="G44" s="9">
        <v>23505.95</v>
      </c>
      <c r="H44" s="72">
        <v>23000</v>
      </c>
      <c r="I44"/>
      <c r="J44"/>
      <c r="K44" s="88">
        <v>25000</v>
      </c>
    </row>
    <row r="45" spans="1:11" s="88" customFormat="1" ht="15">
      <c r="A45" s="7">
        <v>103</v>
      </c>
      <c r="B45" s="9" t="s">
        <v>23</v>
      </c>
      <c r="C45" s="9"/>
      <c r="D45" s="9">
        <v>3751</v>
      </c>
      <c r="E45" s="41">
        <v>0</v>
      </c>
      <c r="F45" s="9">
        <v>4611</v>
      </c>
      <c r="G45" s="9">
        <v>0</v>
      </c>
      <c r="H45" s="72">
        <v>5000</v>
      </c>
      <c r="I45"/>
      <c r="J45"/>
      <c r="K45" s="88">
        <v>0</v>
      </c>
    </row>
    <row r="46" spans="1:10" s="88" customFormat="1" ht="15">
      <c r="A46" s="7">
        <v>104</v>
      </c>
      <c r="B46" s="9" t="s">
        <v>24</v>
      </c>
      <c r="C46" s="9"/>
      <c r="D46"/>
      <c r="E46" s="41"/>
      <c r="F46"/>
      <c r="G46"/>
      <c r="H46" s="72"/>
      <c r="I46"/>
      <c r="J46"/>
    </row>
    <row r="47" spans="1:10" s="88" customFormat="1" ht="15">
      <c r="A47" s="7"/>
      <c r="B47" s="9" t="s">
        <v>25</v>
      </c>
      <c r="C47" s="9"/>
      <c r="D47" s="9">
        <v>235</v>
      </c>
      <c r="E47" s="41">
        <v>0</v>
      </c>
      <c r="F47" s="9">
        <v>0</v>
      </c>
      <c r="G47" s="9">
        <v>0</v>
      </c>
      <c r="H47" s="72"/>
      <c r="I47"/>
      <c r="J47"/>
    </row>
    <row r="48" spans="1:11" s="88" customFormat="1" ht="15">
      <c r="A48" s="7"/>
      <c r="B48" s="9" t="s">
        <v>129</v>
      </c>
      <c r="C48" s="9"/>
      <c r="D48" s="9">
        <v>18424</v>
      </c>
      <c r="E48" s="41">
        <v>17870</v>
      </c>
      <c r="F48" s="9">
        <v>17870</v>
      </c>
      <c r="G48" s="9">
        <v>20827</v>
      </c>
      <c r="H48" s="72">
        <v>20500</v>
      </c>
      <c r="I48"/>
      <c r="J48"/>
      <c r="K48" s="88">
        <v>21000</v>
      </c>
    </row>
    <row r="49" spans="1:11" s="88" customFormat="1" ht="15">
      <c r="A49" s="7"/>
      <c r="B49" s="9" t="s">
        <v>176</v>
      </c>
      <c r="C49" s="9"/>
      <c r="D49" s="9">
        <v>26226</v>
      </c>
      <c r="E49" s="41">
        <v>22347</v>
      </c>
      <c r="F49" s="9">
        <v>21187</v>
      </c>
      <c r="G49" s="9">
        <v>20613</v>
      </c>
      <c r="H49" s="72">
        <v>22000</v>
      </c>
      <c r="I49"/>
      <c r="J49"/>
      <c r="K49" s="88">
        <v>21000</v>
      </c>
    </row>
    <row r="50" spans="1:10" s="88" customFormat="1" ht="15">
      <c r="A50" s="7"/>
      <c r="B50" s="9" t="s">
        <v>169</v>
      </c>
      <c r="C50" s="9"/>
      <c r="D50" s="9"/>
      <c r="E50" s="41"/>
      <c r="F50" s="9">
        <v>1027</v>
      </c>
      <c r="G50" s="9"/>
      <c r="H50" s="72"/>
      <c r="I50"/>
      <c r="J50"/>
    </row>
    <row r="51" spans="1:11" s="88" customFormat="1" ht="15">
      <c r="A51" s="7">
        <v>105</v>
      </c>
      <c r="B51" s="9" t="s">
        <v>27</v>
      </c>
      <c r="C51" s="9"/>
      <c r="D51" s="9">
        <v>6000</v>
      </c>
      <c r="E51" s="47">
        <v>5695</v>
      </c>
      <c r="F51" s="9">
        <v>11575</v>
      </c>
      <c r="G51" s="9">
        <v>16022.59</v>
      </c>
      <c r="H51" s="72">
        <v>25000</v>
      </c>
      <c r="I51"/>
      <c r="J51"/>
      <c r="K51" s="88">
        <v>20000</v>
      </c>
    </row>
    <row r="52" spans="1:11" s="88" customFormat="1" ht="15">
      <c r="A52" s="7">
        <v>106</v>
      </c>
      <c r="B52" s="9" t="s">
        <v>28</v>
      </c>
      <c r="C52" s="9"/>
      <c r="D52" s="9">
        <v>31</v>
      </c>
      <c r="E52" s="41">
        <v>0</v>
      </c>
      <c r="F52" s="9">
        <v>0</v>
      </c>
      <c r="G52" s="9">
        <v>1220.9</v>
      </c>
      <c r="H52" s="72">
        <v>1000</v>
      </c>
      <c r="I52"/>
      <c r="J52"/>
      <c r="K52" s="88">
        <v>1000</v>
      </c>
    </row>
    <row r="53" spans="1:11" s="88" customFormat="1" ht="15">
      <c r="A53" s="7">
        <v>107</v>
      </c>
      <c r="B53" s="9" t="s">
        <v>29</v>
      </c>
      <c r="C53" s="9"/>
      <c r="D53" s="9">
        <v>600</v>
      </c>
      <c r="E53" s="41">
        <v>600</v>
      </c>
      <c r="F53" s="9">
        <v>1449</v>
      </c>
      <c r="G53" s="9">
        <v>1233.5</v>
      </c>
      <c r="H53" s="72">
        <v>1600</v>
      </c>
      <c r="I53"/>
      <c r="J53"/>
      <c r="K53" s="88">
        <v>1600</v>
      </c>
    </row>
    <row r="54" spans="1:11" s="88" customFormat="1" ht="15">
      <c r="A54" s="7">
        <v>108</v>
      </c>
      <c r="B54" s="9" t="s">
        <v>30</v>
      </c>
      <c r="C54" s="9"/>
      <c r="D54" s="9">
        <v>62419</v>
      </c>
      <c r="E54" s="41">
        <v>72867</v>
      </c>
      <c r="F54" s="43">
        <v>44449</v>
      </c>
      <c r="G54" s="43">
        <v>38299.19</v>
      </c>
      <c r="H54" s="72">
        <v>55000</v>
      </c>
      <c r="I54"/>
      <c r="J54"/>
      <c r="K54" s="88">
        <v>60000</v>
      </c>
    </row>
    <row r="55" spans="1:11" s="88" customFormat="1" ht="15">
      <c r="A55" s="7">
        <v>109</v>
      </c>
      <c r="B55" s="9" t="s">
        <v>172</v>
      </c>
      <c r="C55" s="9"/>
      <c r="D55" s="9">
        <v>10000</v>
      </c>
      <c r="E55" s="43">
        <v>5632</v>
      </c>
      <c r="F55" s="9">
        <v>4153</v>
      </c>
      <c r="G55" s="9">
        <v>5030</v>
      </c>
      <c r="H55" s="72">
        <v>8000</v>
      </c>
      <c r="I55"/>
      <c r="J55"/>
      <c r="K55" s="88">
        <v>8000</v>
      </c>
    </row>
    <row r="56" spans="1:11" s="88" customFormat="1" ht="15">
      <c r="A56" s="7">
        <v>110</v>
      </c>
      <c r="B56" s="9" t="s">
        <v>128</v>
      </c>
      <c r="C56" s="9"/>
      <c r="D56" s="9">
        <v>2470</v>
      </c>
      <c r="E56" s="42">
        <v>572</v>
      </c>
      <c r="F56" s="9">
        <v>43</v>
      </c>
      <c r="G56" s="9">
        <v>435</v>
      </c>
      <c r="H56" s="72">
        <v>500</v>
      </c>
      <c r="I56"/>
      <c r="J56"/>
      <c r="K56" s="88">
        <v>500</v>
      </c>
    </row>
    <row r="57" spans="1:256" s="94" customFormat="1" ht="15">
      <c r="A57" s="7">
        <v>111</v>
      </c>
      <c r="B57" s="9" t="s">
        <v>199</v>
      </c>
      <c r="C57" s="9"/>
      <c r="D57" s="9"/>
      <c r="E57" s="42"/>
      <c r="F57" s="9"/>
      <c r="G57" s="9"/>
      <c r="I57"/>
      <c r="J57"/>
      <c r="K57" s="94">
        <v>2000</v>
      </c>
      <c r="IV57" s="95" t="s">
        <v>201</v>
      </c>
    </row>
    <row r="58" spans="1:10" s="88" customFormat="1" ht="15">
      <c r="A58" s="7"/>
      <c r="B58" s="84" t="s">
        <v>31</v>
      </c>
      <c r="C58" s="9"/>
      <c r="D58"/>
      <c r="E58" s="41"/>
      <c r="F58"/>
      <c r="G58"/>
      <c r="H58" s="72"/>
      <c r="I58"/>
      <c r="J58"/>
    </row>
    <row r="59" spans="1:11" s="88" customFormat="1" ht="15">
      <c r="A59" s="7">
        <v>121</v>
      </c>
      <c r="B59" s="9" t="s">
        <v>32</v>
      </c>
      <c r="C59" s="9"/>
      <c r="D59" s="9">
        <v>1537</v>
      </c>
      <c r="E59" s="41">
        <v>747</v>
      </c>
      <c r="F59" s="9">
        <v>1915</v>
      </c>
      <c r="G59" s="9">
        <v>106.55</v>
      </c>
      <c r="H59" s="72">
        <v>1500</v>
      </c>
      <c r="I59"/>
      <c r="J59"/>
      <c r="K59" s="88">
        <v>2500</v>
      </c>
    </row>
    <row r="60" spans="1:11" s="88" customFormat="1" ht="15">
      <c r="A60" s="7">
        <v>122</v>
      </c>
      <c r="B60" s="9" t="s">
        <v>177</v>
      </c>
      <c r="C60" s="9"/>
      <c r="D60" s="9">
        <v>3226</v>
      </c>
      <c r="E60" s="41">
        <v>879</v>
      </c>
      <c r="F60" s="9">
        <v>2358</v>
      </c>
      <c r="G60" s="9">
        <v>1029.54</v>
      </c>
      <c r="H60" s="72">
        <v>5000</v>
      </c>
      <c r="I60"/>
      <c r="J60"/>
      <c r="K60" s="88">
        <v>5000</v>
      </c>
    </row>
    <row r="61" spans="1:11" s="88" customFormat="1" ht="15">
      <c r="A61" s="7">
        <v>123</v>
      </c>
      <c r="B61" s="9" t="s">
        <v>34</v>
      </c>
      <c r="C61" s="9"/>
      <c r="D61" s="9">
        <v>1164</v>
      </c>
      <c r="E61" s="41">
        <v>1578</v>
      </c>
      <c r="F61" s="9">
        <v>1046</v>
      </c>
      <c r="G61" s="9">
        <v>613.59</v>
      </c>
      <c r="H61" s="72">
        <v>2000</v>
      </c>
      <c r="I61"/>
      <c r="J61"/>
      <c r="K61" s="88">
        <v>2000</v>
      </c>
    </row>
    <row r="62" spans="1:11" s="88" customFormat="1" ht="15">
      <c r="A62" s="7">
        <v>124</v>
      </c>
      <c r="B62" s="9" t="s">
        <v>35</v>
      </c>
      <c r="C62" s="9"/>
      <c r="D62" s="9">
        <v>1285</v>
      </c>
      <c r="E62" s="41">
        <v>686</v>
      </c>
      <c r="F62" s="9">
        <v>1022</v>
      </c>
      <c r="G62" s="9">
        <v>1678.86</v>
      </c>
      <c r="H62" s="72">
        <v>1000</v>
      </c>
      <c r="I62"/>
      <c r="J62"/>
      <c r="K62" s="88">
        <v>1500</v>
      </c>
    </row>
    <row r="63" spans="1:11" s="88" customFormat="1" ht="15">
      <c r="A63" s="7">
        <v>125</v>
      </c>
      <c r="B63" s="9" t="s">
        <v>156</v>
      </c>
      <c r="C63" s="9"/>
      <c r="D63" s="9">
        <v>2739</v>
      </c>
      <c r="E63" s="41">
        <v>4183</v>
      </c>
      <c r="F63" s="9">
        <v>5776</v>
      </c>
      <c r="G63" s="9">
        <v>7868.08</v>
      </c>
      <c r="H63" s="72">
        <v>4000</v>
      </c>
      <c r="I63"/>
      <c r="J63"/>
      <c r="K63" s="88">
        <v>5000</v>
      </c>
    </row>
    <row r="64" spans="1:11" s="88" customFormat="1" ht="15">
      <c r="A64" s="7">
        <v>126</v>
      </c>
      <c r="B64" s="9" t="s">
        <v>124</v>
      </c>
      <c r="C64" s="9"/>
      <c r="D64" s="9">
        <v>1002</v>
      </c>
      <c r="E64" s="41">
        <v>839</v>
      </c>
      <c r="F64" s="9">
        <v>1270</v>
      </c>
      <c r="G64" s="9">
        <v>1233.11</v>
      </c>
      <c r="H64" s="72">
        <v>600</v>
      </c>
      <c r="I64"/>
      <c r="J64"/>
      <c r="K64" s="88">
        <v>600</v>
      </c>
    </row>
    <row r="65" spans="1:11" s="88" customFormat="1" ht="15">
      <c r="A65" s="7">
        <v>129</v>
      </c>
      <c r="B65" s="9" t="s">
        <v>14</v>
      </c>
      <c r="C65" s="9"/>
      <c r="D65" s="9">
        <v>155</v>
      </c>
      <c r="E65" s="41">
        <v>2105</v>
      </c>
      <c r="F65" s="9">
        <v>972</v>
      </c>
      <c r="G65" s="9">
        <v>538.67</v>
      </c>
      <c r="H65" s="72">
        <v>1000</v>
      </c>
      <c r="I65"/>
      <c r="J65"/>
      <c r="K65" s="88">
        <v>2000</v>
      </c>
    </row>
    <row r="66" spans="1:11" s="88" customFormat="1" ht="15">
      <c r="A66" s="7">
        <v>130</v>
      </c>
      <c r="B66" s="9" t="s">
        <v>130</v>
      </c>
      <c r="C66" s="9"/>
      <c r="D66" s="9">
        <v>35118</v>
      </c>
      <c r="E66" s="41">
        <v>35875</v>
      </c>
      <c r="F66" s="9">
        <v>26832</v>
      </c>
      <c r="G66" s="9">
        <v>30449.9</v>
      </c>
      <c r="H66" s="72">
        <v>39000</v>
      </c>
      <c r="I66"/>
      <c r="J66"/>
      <c r="K66" s="88">
        <v>42000</v>
      </c>
    </row>
    <row r="67" spans="1:10" s="88" customFormat="1" ht="15">
      <c r="A67" s="7"/>
      <c r="B67" s="84" t="s">
        <v>133</v>
      </c>
      <c r="C67" s="9"/>
      <c r="D67"/>
      <c r="E67" s="41"/>
      <c r="F67"/>
      <c r="G67"/>
      <c r="H67" s="72"/>
      <c r="I67"/>
      <c r="J67"/>
    </row>
    <row r="68" spans="1:11" s="88" customFormat="1" ht="15">
      <c r="A68" s="7">
        <v>141</v>
      </c>
      <c r="B68" s="9" t="s">
        <v>32</v>
      </c>
      <c r="C68" s="9"/>
      <c r="D68" s="9">
        <v>0</v>
      </c>
      <c r="E68" s="41">
        <v>0</v>
      </c>
      <c r="F68" s="9">
        <v>0</v>
      </c>
      <c r="G68" s="9">
        <v>0</v>
      </c>
      <c r="H68" s="72">
        <v>100</v>
      </c>
      <c r="I68"/>
      <c r="J68"/>
      <c r="K68" s="88">
        <v>100</v>
      </c>
    </row>
    <row r="69" spans="1:11" s="88" customFormat="1" ht="15">
      <c r="A69" s="7">
        <v>142</v>
      </c>
      <c r="B69" s="9" t="s">
        <v>37</v>
      </c>
      <c r="C69" s="9"/>
      <c r="D69" s="9">
        <v>40</v>
      </c>
      <c r="E69" s="41">
        <v>30</v>
      </c>
      <c r="F69" s="9">
        <v>0</v>
      </c>
      <c r="G69" s="9">
        <v>20</v>
      </c>
      <c r="H69" s="72">
        <v>100</v>
      </c>
      <c r="I69"/>
      <c r="J69"/>
      <c r="K69" s="88">
        <v>100</v>
      </c>
    </row>
    <row r="70" spans="1:11" s="88" customFormat="1" ht="15">
      <c r="A70" s="7">
        <v>143</v>
      </c>
      <c r="B70" s="9" t="s">
        <v>34</v>
      </c>
      <c r="C70" s="9"/>
      <c r="D70" s="9">
        <v>0</v>
      </c>
      <c r="E70" s="41">
        <v>0</v>
      </c>
      <c r="F70" s="9">
        <v>0</v>
      </c>
      <c r="G70" s="9">
        <v>0</v>
      </c>
      <c r="H70" s="72">
        <v>100</v>
      </c>
      <c r="I70"/>
      <c r="J70"/>
      <c r="K70" s="88">
        <v>200</v>
      </c>
    </row>
    <row r="71" spans="1:11" s="88" customFormat="1" ht="15">
      <c r="A71" s="7">
        <v>144</v>
      </c>
      <c r="B71" s="9" t="s">
        <v>38</v>
      </c>
      <c r="C71" s="9"/>
      <c r="D71" s="9">
        <v>4204</v>
      </c>
      <c r="E71" s="41">
        <v>4094</v>
      </c>
      <c r="F71" s="9">
        <v>3490</v>
      </c>
      <c r="G71" s="9">
        <v>3184.37</v>
      </c>
      <c r="H71" s="72">
        <v>5000</v>
      </c>
      <c r="I71"/>
      <c r="J71"/>
      <c r="K71" s="88">
        <v>4500</v>
      </c>
    </row>
    <row r="72" spans="1:11" s="88" customFormat="1" ht="15">
      <c r="A72" s="7">
        <v>145</v>
      </c>
      <c r="B72" s="9" t="s">
        <v>125</v>
      </c>
      <c r="C72" s="9"/>
      <c r="D72" s="9">
        <v>298</v>
      </c>
      <c r="E72" s="42">
        <v>226</v>
      </c>
      <c r="F72" s="9">
        <v>231</v>
      </c>
      <c r="G72" s="9">
        <v>1100.8</v>
      </c>
      <c r="H72" s="72">
        <v>500</v>
      </c>
      <c r="I72"/>
      <c r="J72"/>
      <c r="K72" s="88">
        <v>500</v>
      </c>
    </row>
    <row r="73" spans="1:10" s="88" customFormat="1" ht="15">
      <c r="A73" s="7">
        <v>149</v>
      </c>
      <c r="B73" s="9" t="s">
        <v>14</v>
      </c>
      <c r="C73" s="9"/>
      <c r="D73"/>
      <c r="E73" s="41"/>
      <c r="F73" s="9">
        <v>396</v>
      </c>
      <c r="G73"/>
      <c r="H73" s="72"/>
      <c r="I73"/>
      <c r="J73"/>
    </row>
    <row r="74" spans="1:10" s="88" customFormat="1" ht="15">
      <c r="A74" s="7"/>
      <c r="B74" s="84" t="s">
        <v>134</v>
      </c>
      <c r="C74" s="9"/>
      <c r="D74"/>
      <c r="E74" s="41"/>
      <c r="F74"/>
      <c r="G74"/>
      <c r="H74" s="72"/>
      <c r="I74"/>
      <c r="J74"/>
    </row>
    <row r="75" spans="1:11" s="88" customFormat="1" ht="14.25" customHeight="1">
      <c r="A75" s="7">
        <v>161</v>
      </c>
      <c r="B75" s="9" t="s">
        <v>40</v>
      </c>
      <c r="C75" s="9"/>
      <c r="D75" s="9">
        <v>720</v>
      </c>
      <c r="E75" s="41">
        <v>720</v>
      </c>
      <c r="F75" s="9">
        <v>660</v>
      </c>
      <c r="G75" s="9">
        <v>1500</v>
      </c>
      <c r="H75" s="72">
        <v>1500</v>
      </c>
      <c r="I75"/>
      <c r="J75"/>
      <c r="K75" s="88">
        <v>1500</v>
      </c>
    </row>
    <row r="76" spans="1:11" s="88" customFormat="1" ht="15">
      <c r="A76" s="7">
        <v>162</v>
      </c>
      <c r="B76" s="9" t="s">
        <v>41</v>
      </c>
      <c r="C76" s="9"/>
      <c r="D76" s="9">
        <v>3650</v>
      </c>
      <c r="E76" s="41">
        <v>3575</v>
      </c>
      <c r="F76" s="9">
        <v>2650</v>
      </c>
      <c r="G76" s="9">
        <v>6000</v>
      </c>
      <c r="H76" s="72">
        <v>6000</v>
      </c>
      <c r="I76"/>
      <c r="J76"/>
      <c r="K76" s="88">
        <v>8000</v>
      </c>
    </row>
    <row r="77" spans="1:11" s="88" customFormat="1" ht="14.25" customHeight="1">
      <c r="A77" s="7">
        <v>163</v>
      </c>
      <c r="B77" s="9" t="s">
        <v>42</v>
      </c>
      <c r="C77" s="9"/>
      <c r="D77" s="9">
        <v>3000</v>
      </c>
      <c r="E77" s="41">
        <v>3000</v>
      </c>
      <c r="F77" s="9">
        <v>3688</v>
      </c>
      <c r="G77" s="9">
        <v>3999.96</v>
      </c>
      <c r="H77" s="72">
        <v>4000</v>
      </c>
      <c r="I77"/>
      <c r="J77"/>
      <c r="K77" s="88">
        <v>4500</v>
      </c>
    </row>
    <row r="78" spans="1:11" s="88" customFormat="1" ht="15">
      <c r="A78" s="7">
        <v>165</v>
      </c>
      <c r="B78" s="9" t="s">
        <v>43</v>
      </c>
      <c r="C78" s="9"/>
      <c r="D78" s="9">
        <v>10000</v>
      </c>
      <c r="E78" s="41">
        <v>10000</v>
      </c>
      <c r="F78" s="9">
        <v>10000</v>
      </c>
      <c r="G78" s="9">
        <v>15000</v>
      </c>
      <c r="H78" s="72">
        <v>15000</v>
      </c>
      <c r="I78"/>
      <c r="J78"/>
      <c r="K78" s="88">
        <v>18500</v>
      </c>
    </row>
    <row r="79" spans="1:15" s="88" customFormat="1" ht="15">
      <c r="A79" s="7">
        <v>168</v>
      </c>
      <c r="B79" s="9" t="s">
        <v>114</v>
      </c>
      <c r="C79" s="9"/>
      <c r="D79" s="19">
        <v>27255</v>
      </c>
      <c r="E79" s="19">
        <v>28021</v>
      </c>
      <c r="F79" s="19">
        <v>26322</v>
      </c>
      <c r="G79" s="19">
        <v>27840.8</v>
      </c>
      <c r="H79" s="19">
        <f>PRODUCT(H242,0.0765)</f>
        <v>27195.75</v>
      </c>
      <c r="I79" s="52"/>
      <c r="J79" s="52"/>
      <c r="K79" s="19">
        <f>PRODUCT(K242,0.0765)</f>
        <v>29934.45</v>
      </c>
      <c r="L79" s="91"/>
      <c r="M79" s="91"/>
      <c r="N79" s="91"/>
      <c r="O79" s="91"/>
    </row>
    <row r="80" spans="1:11" s="88" customFormat="1" ht="15">
      <c r="A80" s="34"/>
      <c r="B80" s="9" t="s">
        <v>98</v>
      </c>
      <c r="C80" s="9"/>
      <c r="D80" s="9">
        <v>4500</v>
      </c>
      <c r="E80" s="41">
        <v>0</v>
      </c>
      <c r="F80" s="9">
        <v>0</v>
      </c>
      <c r="G80" s="9"/>
      <c r="H80" s="72"/>
      <c r="I80"/>
      <c r="J80"/>
      <c r="K80" s="88">
        <v>0</v>
      </c>
    </row>
    <row r="81" spans="1:11" s="88" customFormat="1" ht="15">
      <c r="A81" s="34">
        <v>169</v>
      </c>
      <c r="B81" s="9" t="s">
        <v>161</v>
      </c>
      <c r="C81" s="9"/>
      <c r="D81" s="9"/>
      <c r="E81" s="41"/>
      <c r="F81" s="9"/>
      <c r="G81" s="9">
        <v>126.17</v>
      </c>
      <c r="H81" s="72">
        <v>300</v>
      </c>
      <c r="I81"/>
      <c r="J81"/>
      <c r="K81" s="88">
        <v>200</v>
      </c>
    </row>
    <row r="82" spans="1:11" s="88" customFormat="1" ht="15">
      <c r="A82" s="34">
        <v>170</v>
      </c>
      <c r="B82" s="19" t="s">
        <v>109</v>
      </c>
      <c r="C82" s="9"/>
      <c r="D82" s="9">
        <v>4354</v>
      </c>
      <c r="E82" s="41">
        <v>3520</v>
      </c>
      <c r="F82" s="9">
        <v>2708</v>
      </c>
      <c r="G82" s="9">
        <v>1999.68</v>
      </c>
      <c r="H82" s="72">
        <v>2000</v>
      </c>
      <c r="I82"/>
      <c r="J82"/>
      <c r="K82" s="88">
        <v>2000</v>
      </c>
    </row>
    <row r="83" spans="1:256" s="98" customFormat="1" ht="15">
      <c r="A83" s="34">
        <v>171</v>
      </c>
      <c r="B83" s="19" t="s">
        <v>136</v>
      </c>
      <c r="C83" s="9"/>
      <c r="D83" s="9"/>
      <c r="E83" s="41"/>
      <c r="F83" s="9"/>
      <c r="G83" s="9"/>
      <c r="I83"/>
      <c r="J83"/>
      <c r="K83" s="98">
        <v>12000</v>
      </c>
      <c r="IV83" s="99" t="s">
        <v>211</v>
      </c>
    </row>
    <row r="84" spans="1:10" s="88" customFormat="1" ht="15">
      <c r="A84" s="34"/>
      <c r="B84" s="19"/>
      <c r="C84" s="9"/>
      <c r="D84" s="9"/>
      <c r="E84" s="41"/>
      <c r="F84" s="9"/>
      <c r="G84" s="9"/>
      <c r="H84" s="72"/>
      <c r="I84"/>
      <c r="J84"/>
    </row>
    <row r="85" spans="1:10" s="88" customFormat="1" ht="15">
      <c r="A85" s="20"/>
      <c r="B85" s="84" t="s">
        <v>44</v>
      </c>
      <c r="C85" s="9"/>
      <c r="D85"/>
      <c r="E85" s="41"/>
      <c r="F85"/>
      <c r="G85"/>
      <c r="H85" s="72"/>
      <c r="I85"/>
      <c r="J85"/>
    </row>
    <row r="86" spans="1:11" s="88" customFormat="1" ht="15">
      <c r="A86" s="7">
        <v>191</v>
      </c>
      <c r="B86" s="9" t="s">
        <v>45</v>
      </c>
      <c r="C86" s="9"/>
      <c r="D86" s="9">
        <v>24000</v>
      </c>
      <c r="E86" s="41">
        <v>25000</v>
      </c>
      <c r="F86" s="9">
        <v>25000</v>
      </c>
      <c r="G86" s="9">
        <v>25000</v>
      </c>
      <c r="H86" s="72">
        <v>25000</v>
      </c>
      <c r="I86"/>
      <c r="J86"/>
      <c r="K86" s="88">
        <v>27500</v>
      </c>
    </row>
    <row r="87" spans="1:11" s="88" customFormat="1" ht="15">
      <c r="A87" s="7">
        <v>192</v>
      </c>
      <c r="B87" s="9" t="s">
        <v>46</v>
      </c>
      <c r="C87" s="9"/>
      <c r="D87" s="9">
        <v>5000</v>
      </c>
      <c r="E87" s="41">
        <v>5000</v>
      </c>
      <c r="F87" s="9">
        <v>10000</v>
      </c>
      <c r="G87" s="9">
        <v>10000</v>
      </c>
      <c r="H87" s="9">
        <v>10000</v>
      </c>
      <c r="I87"/>
      <c r="J87"/>
      <c r="K87" s="86">
        <v>10000</v>
      </c>
    </row>
    <row r="88" spans="1:11" s="88" customFormat="1" ht="15">
      <c r="A88" s="7">
        <v>193</v>
      </c>
      <c r="B88" s="9" t="s">
        <v>47</v>
      </c>
      <c r="C88" s="9"/>
      <c r="D88" s="9">
        <v>325</v>
      </c>
      <c r="E88" s="41">
        <v>325</v>
      </c>
      <c r="F88" s="9">
        <v>325</v>
      </c>
      <c r="G88" s="9">
        <v>325.15</v>
      </c>
      <c r="H88" s="72">
        <v>350</v>
      </c>
      <c r="I88"/>
      <c r="J88"/>
      <c r="K88" s="88">
        <v>440</v>
      </c>
    </row>
    <row r="89" spans="1:11" s="88" customFormat="1" ht="15">
      <c r="A89" s="7">
        <v>194</v>
      </c>
      <c r="B89" s="9" t="s">
        <v>48</v>
      </c>
      <c r="C89" s="9"/>
      <c r="D89" s="9">
        <v>511</v>
      </c>
      <c r="E89" s="41">
        <v>511</v>
      </c>
      <c r="F89" s="9">
        <v>511</v>
      </c>
      <c r="G89" s="9">
        <v>511</v>
      </c>
      <c r="H89" s="72">
        <v>540</v>
      </c>
      <c r="I89"/>
      <c r="J89"/>
      <c r="K89" s="88">
        <v>540</v>
      </c>
    </row>
    <row r="90" spans="1:11" s="88" customFormat="1" ht="15">
      <c r="A90" s="7">
        <v>195</v>
      </c>
      <c r="B90" s="9" t="s">
        <v>49</v>
      </c>
      <c r="C90" s="9"/>
      <c r="D90" s="9">
        <v>0</v>
      </c>
      <c r="E90" s="41">
        <v>1500</v>
      </c>
      <c r="F90" s="9">
        <v>1000</v>
      </c>
      <c r="G90" s="9">
        <v>0</v>
      </c>
      <c r="H90" s="72">
        <v>1000</v>
      </c>
      <c r="I90"/>
      <c r="J90"/>
      <c r="K90" s="88">
        <v>1000</v>
      </c>
    </row>
    <row r="91" spans="1:11" s="88" customFormat="1" ht="15">
      <c r="A91" s="7">
        <v>196</v>
      </c>
      <c r="B91" s="19" t="s">
        <v>162</v>
      </c>
      <c r="C91" s="9"/>
      <c r="D91" s="39">
        <v>0</v>
      </c>
      <c r="E91" s="41">
        <v>1500</v>
      </c>
      <c r="F91" s="59">
        <v>3000</v>
      </c>
      <c r="G91" s="59">
        <v>1850</v>
      </c>
      <c r="H91" s="72">
        <v>2000</v>
      </c>
      <c r="I91"/>
      <c r="J91"/>
      <c r="K91" s="88">
        <v>2000</v>
      </c>
    </row>
    <row r="92" spans="1:11" s="88" customFormat="1" ht="15">
      <c r="A92" s="7">
        <v>197</v>
      </c>
      <c r="B92" s="9" t="s">
        <v>101</v>
      </c>
      <c r="C92" s="9"/>
      <c r="D92" s="9">
        <v>5000</v>
      </c>
      <c r="E92" s="41">
        <v>5000</v>
      </c>
      <c r="F92" s="59">
        <v>5000</v>
      </c>
      <c r="G92" s="59">
        <v>5000</v>
      </c>
      <c r="H92" s="72">
        <v>5000</v>
      </c>
      <c r="I92"/>
      <c r="J92"/>
      <c r="K92" s="88">
        <v>5000</v>
      </c>
    </row>
    <row r="93" spans="1:256" s="88" customFormat="1" ht="15">
      <c r="A93" s="7">
        <v>198</v>
      </c>
      <c r="B93" s="9" t="s">
        <v>190</v>
      </c>
      <c r="C93" s="9"/>
      <c r="D93" s="9"/>
      <c r="E93" s="41"/>
      <c r="F93" s="59"/>
      <c r="G93" s="59"/>
      <c r="I93"/>
      <c r="J93"/>
      <c r="K93" s="88">
        <v>500</v>
      </c>
      <c r="IV93" s="95" t="s">
        <v>201</v>
      </c>
    </row>
    <row r="94" spans="1:11" s="88" customFormat="1" ht="15.75" thickBot="1">
      <c r="A94" s="7"/>
      <c r="B94" s="10" t="s">
        <v>173</v>
      </c>
      <c r="C94" s="9"/>
      <c r="D94" s="62">
        <f>SUM(D44:D92)</f>
        <v>294254</v>
      </c>
      <c r="E94" s="62">
        <f>SUM(E44:E92)</f>
        <v>284863</v>
      </c>
      <c r="F94" s="28">
        <f>SUM(F44:F92)</f>
        <v>263548</v>
      </c>
      <c r="G94" s="28">
        <f>SUM(G44:G92)</f>
        <v>274163.36</v>
      </c>
      <c r="H94" s="28">
        <f>SUM(H44:H92)</f>
        <v>321385.75</v>
      </c>
      <c r="I94"/>
      <c r="J94"/>
      <c r="K94" s="28">
        <f>SUM(K44:K93)</f>
        <v>349714.45</v>
      </c>
    </row>
    <row r="95" spans="1:11" s="88" customFormat="1" ht="16.5" thickBot="1" thickTop="1">
      <c r="A95" s="7"/>
      <c r="B95" s="10"/>
      <c r="C95" s="9"/>
      <c r="D95" s="29"/>
      <c r="E95" s="29"/>
      <c r="F95" s="28"/>
      <c r="G95" s="28"/>
      <c r="H95" s="28"/>
      <c r="I95"/>
      <c r="J95"/>
      <c r="K95" s="28"/>
    </row>
    <row r="96" spans="1:11" s="88" customFormat="1" ht="16.5" thickBot="1" thickTop="1">
      <c r="A96" s="7"/>
      <c r="B96" s="10"/>
      <c r="C96" s="9"/>
      <c r="D96" s="29"/>
      <c r="E96" s="29"/>
      <c r="F96" s="28"/>
      <c r="G96" s="28"/>
      <c r="H96" s="28"/>
      <c r="I96"/>
      <c r="J96"/>
      <c r="K96" s="28"/>
    </row>
    <row r="97" spans="1:10" s="88" customFormat="1" ht="19.5" thickTop="1">
      <c r="A97" s="20" t="s">
        <v>50</v>
      </c>
      <c r="B97" s="9"/>
      <c r="C97" s="25"/>
      <c r="D97"/>
      <c r="E97" s="41"/>
      <c r="F97"/>
      <c r="G97"/>
      <c r="H97" s="72"/>
      <c r="I97"/>
      <c r="J97"/>
    </row>
    <row r="98" spans="1:10" s="88" customFormat="1" ht="15">
      <c r="A98" s="7"/>
      <c r="B98" s="84" t="s">
        <v>51</v>
      </c>
      <c r="C98" s="9"/>
      <c r="D98"/>
      <c r="E98" s="41"/>
      <c r="F98"/>
      <c r="G98"/>
      <c r="H98" s="72"/>
      <c r="I98"/>
      <c r="J98"/>
    </row>
    <row r="99" spans="1:11" s="88" customFormat="1" ht="15">
      <c r="A99" s="7">
        <v>201</v>
      </c>
      <c r="B99" s="9" t="s">
        <v>32</v>
      </c>
      <c r="C99" s="9"/>
      <c r="D99" s="9">
        <v>857</v>
      </c>
      <c r="E99" s="41">
        <v>1711</v>
      </c>
      <c r="F99" s="41">
        <v>489</v>
      </c>
      <c r="G99" s="41">
        <v>0</v>
      </c>
      <c r="H99" s="72">
        <v>1500</v>
      </c>
      <c r="I99"/>
      <c r="J99"/>
      <c r="K99" s="88">
        <v>1500</v>
      </c>
    </row>
    <row r="100" spans="1:11" s="88" customFormat="1" ht="15">
      <c r="A100" s="7">
        <v>202</v>
      </c>
      <c r="B100" s="9" t="s">
        <v>52</v>
      </c>
      <c r="C100" s="9"/>
      <c r="D100" s="9">
        <v>0</v>
      </c>
      <c r="E100" s="41">
        <v>715</v>
      </c>
      <c r="F100" s="9">
        <v>0</v>
      </c>
      <c r="G100" s="9">
        <v>219.81</v>
      </c>
      <c r="H100" s="72">
        <v>500</v>
      </c>
      <c r="I100"/>
      <c r="J100"/>
      <c r="K100" s="88">
        <v>500</v>
      </c>
    </row>
    <row r="101" spans="1:11" s="88" customFormat="1" ht="15">
      <c r="A101" s="7">
        <v>203</v>
      </c>
      <c r="B101" s="9" t="s">
        <v>53</v>
      </c>
      <c r="C101" s="9"/>
      <c r="D101" s="9">
        <v>0</v>
      </c>
      <c r="E101" s="41">
        <v>0</v>
      </c>
      <c r="F101" s="9">
        <v>0</v>
      </c>
      <c r="G101" s="9">
        <v>267</v>
      </c>
      <c r="H101" s="72">
        <v>400</v>
      </c>
      <c r="I101"/>
      <c r="J101"/>
      <c r="K101" s="88">
        <v>400</v>
      </c>
    </row>
    <row r="102" spans="1:11" s="88" customFormat="1" ht="15">
      <c r="A102" s="7">
        <v>205</v>
      </c>
      <c r="B102" s="9" t="s">
        <v>54</v>
      </c>
      <c r="C102" s="9"/>
      <c r="D102" s="9">
        <v>0</v>
      </c>
      <c r="E102" s="41">
        <v>3250</v>
      </c>
      <c r="F102" s="9">
        <v>0</v>
      </c>
      <c r="G102" s="9">
        <v>0</v>
      </c>
      <c r="H102" s="72">
        <v>5000</v>
      </c>
      <c r="I102"/>
      <c r="J102"/>
      <c r="K102" s="88">
        <v>5000</v>
      </c>
    </row>
    <row r="103" spans="1:11" s="88" customFormat="1" ht="15">
      <c r="A103" s="7">
        <v>206</v>
      </c>
      <c r="B103" s="9" t="s">
        <v>115</v>
      </c>
      <c r="C103" s="9"/>
      <c r="D103" s="9">
        <v>0</v>
      </c>
      <c r="E103" s="42">
        <v>289</v>
      </c>
      <c r="F103" s="9">
        <v>1544</v>
      </c>
      <c r="G103" s="9">
        <v>1263.33</v>
      </c>
      <c r="H103" s="72">
        <v>5000</v>
      </c>
      <c r="I103"/>
      <c r="J103"/>
      <c r="K103" s="88">
        <v>5000</v>
      </c>
    </row>
    <row r="104" spans="1:256" s="94" customFormat="1" ht="15">
      <c r="A104" s="7">
        <v>207</v>
      </c>
      <c r="B104" s="9" t="s">
        <v>195</v>
      </c>
      <c r="C104" s="9"/>
      <c r="D104" s="9"/>
      <c r="E104" s="42"/>
      <c r="F104" s="9"/>
      <c r="G104" s="9"/>
      <c r="I104"/>
      <c r="J104"/>
      <c r="K104" s="94">
        <v>15000</v>
      </c>
      <c r="IV104" s="95" t="s">
        <v>202</v>
      </c>
    </row>
    <row r="105" spans="1:10" s="88" customFormat="1" ht="15">
      <c r="A105" s="7"/>
      <c r="B105" s="84" t="s">
        <v>55</v>
      </c>
      <c r="C105" s="9"/>
      <c r="D105"/>
      <c r="E105" s="41"/>
      <c r="F105"/>
      <c r="G105"/>
      <c r="H105" s="72"/>
      <c r="I105"/>
      <c r="J105"/>
    </row>
    <row r="106" spans="1:11" s="88" customFormat="1" ht="15">
      <c r="A106" s="7">
        <v>221</v>
      </c>
      <c r="B106" s="9" t="s">
        <v>34</v>
      </c>
      <c r="C106" s="9"/>
      <c r="D106" s="9">
        <v>0</v>
      </c>
      <c r="E106" s="41">
        <v>385</v>
      </c>
      <c r="F106" s="9">
        <v>162</v>
      </c>
      <c r="G106" s="9">
        <v>202</v>
      </c>
      <c r="H106" s="72">
        <v>500</v>
      </c>
      <c r="I106"/>
      <c r="J106"/>
      <c r="K106" s="88">
        <v>500</v>
      </c>
    </row>
    <row r="107" spans="1:11" s="88" customFormat="1" ht="15">
      <c r="A107" s="7">
        <v>222</v>
      </c>
      <c r="B107" s="9" t="s">
        <v>56</v>
      </c>
      <c r="C107" s="9"/>
      <c r="D107" s="9">
        <v>1682</v>
      </c>
      <c r="E107" s="41">
        <v>2784</v>
      </c>
      <c r="F107" s="9">
        <v>3190</v>
      </c>
      <c r="G107" s="9">
        <v>1566</v>
      </c>
      <c r="H107" s="72">
        <v>1500</v>
      </c>
      <c r="I107"/>
      <c r="J107"/>
      <c r="K107" s="88">
        <v>2000</v>
      </c>
    </row>
    <row r="108" spans="1:11" s="88" customFormat="1" ht="15">
      <c r="A108" s="7">
        <v>257</v>
      </c>
      <c r="B108" s="9" t="s">
        <v>57</v>
      </c>
      <c r="C108" s="9"/>
      <c r="D108" s="9">
        <v>15000</v>
      </c>
      <c r="E108" s="41">
        <v>16656</v>
      </c>
      <c r="F108" s="9">
        <v>15375</v>
      </c>
      <c r="G108" s="9">
        <v>17458</v>
      </c>
      <c r="H108" s="72">
        <v>17500</v>
      </c>
      <c r="I108"/>
      <c r="J108"/>
      <c r="K108" s="88">
        <v>20000</v>
      </c>
    </row>
    <row r="109" spans="1:11" s="88" customFormat="1" ht="15">
      <c r="A109" s="7">
        <v>259</v>
      </c>
      <c r="B109" s="9" t="s">
        <v>58</v>
      </c>
      <c r="C109" s="9"/>
      <c r="D109" s="9">
        <v>554</v>
      </c>
      <c r="E109" s="41">
        <v>1053</v>
      </c>
      <c r="F109" s="9">
        <v>462</v>
      </c>
      <c r="G109" s="9">
        <v>139.99</v>
      </c>
      <c r="H109" s="72">
        <v>1000</v>
      </c>
      <c r="I109"/>
      <c r="J109"/>
      <c r="K109" s="88">
        <v>1000</v>
      </c>
    </row>
    <row r="110" spans="1:10" s="88" customFormat="1" ht="15">
      <c r="A110" s="7"/>
      <c r="B110" s="84" t="s">
        <v>59</v>
      </c>
      <c r="C110" s="9"/>
      <c r="D110"/>
      <c r="E110" s="41"/>
      <c r="F110"/>
      <c r="G110"/>
      <c r="H110" s="72"/>
      <c r="I110"/>
      <c r="J110"/>
    </row>
    <row r="111" spans="1:11" s="88" customFormat="1" ht="15">
      <c r="A111" s="7">
        <v>241</v>
      </c>
      <c r="B111" s="9" t="s">
        <v>32</v>
      </c>
      <c r="C111" s="9"/>
      <c r="D111" s="9">
        <v>167</v>
      </c>
      <c r="E111" s="41">
        <v>205</v>
      </c>
      <c r="F111" s="9">
        <v>0</v>
      </c>
      <c r="G111" s="9">
        <v>2417.3</v>
      </c>
      <c r="H111" s="72">
        <v>1000</v>
      </c>
      <c r="I111"/>
      <c r="J111"/>
      <c r="K111" s="88">
        <v>1500</v>
      </c>
    </row>
    <row r="112" spans="1:11" s="88" customFormat="1" ht="15">
      <c r="A112" s="7">
        <v>242</v>
      </c>
      <c r="B112" s="9" t="s">
        <v>53</v>
      </c>
      <c r="C112" s="9"/>
      <c r="D112" s="9">
        <v>0</v>
      </c>
      <c r="E112" s="41">
        <v>0</v>
      </c>
      <c r="F112" s="9">
        <v>0</v>
      </c>
      <c r="G112" s="9">
        <v>0</v>
      </c>
      <c r="H112" s="72">
        <v>100</v>
      </c>
      <c r="I112"/>
      <c r="J112"/>
      <c r="K112" s="88">
        <v>100</v>
      </c>
    </row>
    <row r="113" spans="1:11" s="88" customFormat="1" ht="15">
      <c r="A113" s="7">
        <v>243</v>
      </c>
      <c r="B113" s="9" t="s">
        <v>54</v>
      </c>
      <c r="C113" s="9"/>
      <c r="D113" s="9">
        <v>0</v>
      </c>
      <c r="E113" s="41">
        <v>0</v>
      </c>
      <c r="F113" s="9">
        <v>0</v>
      </c>
      <c r="G113" s="9">
        <v>0</v>
      </c>
      <c r="H113" s="72">
        <v>2500</v>
      </c>
      <c r="I113"/>
      <c r="J113"/>
      <c r="K113" s="88">
        <v>4500</v>
      </c>
    </row>
    <row r="114" spans="1:11" s="88" customFormat="1" ht="15.75" thickBot="1">
      <c r="A114" s="7"/>
      <c r="B114" s="10" t="s">
        <v>174</v>
      </c>
      <c r="C114" s="9"/>
      <c r="D114" s="62">
        <f>SUM(D99:D113)</f>
        <v>18260</v>
      </c>
      <c r="E114" s="62">
        <f>SUM(E99:E113)</f>
        <v>27048</v>
      </c>
      <c r="F114" s="28">
        <f>SUM(F99:F113)</f>
        <v>21222</v>
      </c>
      <c r="G114" s="28">
        <f>SUM(G99:G113)</f>
        <v>23533.43</v>
      </c>
      <c r="H114" s="28">
        <f>SUM(H99:H113)</f>
        <v>36500</v>
      </c>
      <c r="I114"/>
      <c r="J114"/>
      <c r="K114" s="28">
        <f>SUM(K99:K113)</f>
        <v>57000</v>
      </c>
    </row>
    <row r="115" spans="1:10" s="88" customFormat="1" ht="15.75" thickTop="1">
      <c r="A115" s="7"/>
      <c r="B115" s="9"/>
      <c r="C115" s="9"/>
      <c r="D115"/>
      <c r="E115" s="41"/>
      <c r="F115"/>
      <c r="G115"/>
      <c r="H115" s="72"/>
      <c r="I115"/>
      <c r="J115"/>
    </row>
    <row r="116" spans="1:10" s="88" customFormat="1" ht="15">
      <c r="A116" s="17" t="s">
        <v>60</v>
      </c>
      <c r="B116" s="69"/>
      <c r="C116" s="9"/>
      <c r="D116"/>
      <c r="E116" s="41"/>
      <c r="F116"/>
      <c r="G116"/>
      <c r="H116" s="72"/>
      <c r="I116"/>
      <c r="J116"/>
    </row>
    <row r="117" spans="1:10" s="88" customFormat="1" ht="15">
      <c r="A117" s="7"/>
      <c r="B117" s="84" t="s">
        <v>61</v>
      </c>
      <c r="C117" s="9"/>
      <c r="D117"/>
      <c r="E117" s="41"/>
      <c r="F117"/>
      <c r="G117"/>
      <c r="H117" s="72"/>
      <c r="I117"/>
      <c r="J117"/>
    </row>
    <row r="118" spans="1:11" s="88" customFormat="1" ht="15">
      <c r="A118" s="7">
        <v>301</v>
      </c>
      <c r="B118" s="9" t="s">
        <v>62</v>
      </c>
      <c r="C118" s="9"/>
      <c r="D118" s="9">
        <v>2016</v>
      </c>
      <c r="E118" s="41">
        <v>3039</v>
      </c>
      <c r="F118" s="9">
        <v>975</v>
      </c>
      <c r="G118" s="9">
        <v>1417.87</v>
      </c>
      <c r="H118" s="72">
        <v>2500</v>
      </c>
      <c r="I118"/>
      <c r="J118"/>
      <c r="K118" s="88">
        <v>2500</v>
      </c>
    </row>
    <row r="119" spans="1:11" s="88" customFormat="1" ht="15">
      <c r="A119" s="7">
        <v>302</v>
      </c>
      <c r="B119" s="9" t="s">
        <v>63</v>
      </c>
      <c r="C119" s="9"/>
      <c r="D119" s="9">
        <v>6325</v>
      </c>
      <c r="E119" s="41">
        <v>4862</v>
      </c>
      <c r="F119" s="9">
        <v>545</v>
      </c>
      <c r="G119" s="9">
        <v>0</v>
      </c>
      <c r="H119" s="72">
        <v>500</v>
      </c>
      <c r="I119"/>
      <c r="J119"/>
      <c r="K119" s="88">
        <v>500</v>
      </c>
    </row>
    <row r="120" spans="1:11" s="88" customFormat="1" ht="15">
      <c r="A120" s="7">
        <v>303</v>
      </c>
      <c r="B120" s="9" t="s">
        <v>64</v>
      </c>
      <c r="C120" s="9"/>
      <c r="D120" s="9">
        <v>2768</v>
      </c>
      <c r="E120" s="41">
        <v>1028</v>
      </c>
      <c r="F120" s="9">
        <v>1195</v>
      </c>
      <c r="G120" s="9">
        <v>1282</v>
      </c>
      <c r="H120" s="72">
        <v>1000</v>
      </c>
      <c r="I120"/>
      <c r="J120"/>
      <c r="K120" s="88">
        <v>1000</v>
      </c>
    </row>
    <row r="121" spans="1:11" s="88" customFormat="1" ht="15">
      <c r="A121" s="7">
        <v>304</v>
      </c>
      <c r="B121" s="9" t="s">
        <v>116</v>
      </c>
      <c r="C121" s="9"/>
      <c r="D121" s="9">
        <v>25640</v>
      </c>
      <c r="E121" s="41">
        <v>20393</v>
      </c>
      <c r="F121" s="9">
        <v>26121</v>
      </c>
      <c r="G121" s="9">
        <v>18475.62</v>
      </c>
      <c r="H121" s="72">
        <v>25000</v>
      </c>
      <c r="I121"/>
      <c r="J121"/>
      <c r="K121" s="88">
        <v>25000</v>
      </c>
    </row>
    <row r="122" spans="1:11" s="88" customFormat="1" ht="15">
      <c r="A122" s="7">
        <v>305</v>
      </c>
      <c r="B122" s="9" t="s">
        <v>131</v>
      </c>
      <c r="C122" s="9"/>
      <c r="D122" s="9">
        <v>25307</v>
      </c>
      <c r="E122" s="41">
        <v>29142</v>
      </c>
      <c r="F122" s="9">
        <v>35980</v>
      </c>
      <c r="G122" s="9">
        <v>21658.62</v>
      </c>
      <c r="H122" s="73">
        <v>20000</v>
      </c>
      <c r="I122"/>
      <c r="J122"/>
      <c r="K122" s="88">
        <v>20000</v>
      </c>
    </row>
    <row r="123" spans="1:11" s="88" customFormat="1" ht="15">
      <c r="A123" s="7">
        <v>306</v>
      </c>
      <c r="B123" s="9" t="s">
        <v>36</v>
      </c>
      <c r="C123" s="9"/>
      <c r="D123" s="9">
        <v>8851</v>
      </c>
      <c r="E123" s="41">
        <v>7926</v>
      </c>
      <c r="F123" s="9">
        <v>8213</v>
      </c>
      <c r="G123" s="9">
        <v>8024.2</v>
      </c>
      <c r="H123" s="72">
        <v>4000</v>
      </c>
      <c r="I123"/>
      <c r="J123"/>
      <c r="K123" s="88">
        <v>4000</v>
      </c>
    </row>
    <row r="124" spans="1:11" s="88" customFormat="1" ht="15">
      <c r="A124" s="7">
        <v>307</v>
      </c>
      <c r="B124" s="9" t="s">
        <v>132</v>
      </c>
      <c r="C124" s="9"/>
      <c r="D124" s="9">
        <v>2773</v>
      </c>
      <c r="E124" s="42">
        <v>2242</v>
      </c>
      <c r="F124" s="9">
        <v>1733</v>
      </c>
      <c r="G124" s="9">
        <v>1404.87</v>
      </c>
      <c r="H124" s="72">
        <v>2000</v>
      </c>
      <c r="I124"/>
      <c r="J124"/>
      <c r="K124" s="88">
        <v>3000</v>
      </c>
    </row>
    <row r="125" spans="1:11" s="88" customFormat="1" ht="15">
      <c r="A125" s="7">
        <v>309</v>
      </c>
      <c r="B125" s="9" t="s">
        <v>14</v>
      </c>
      <c r="C125" s="9"/>
      <c r="D125" s="9">
        <v>99</v>
      </c>
      <c r="E125" s="41">
        <v>33</v>
      </c>
      <c r="F125" s="9">
        <v>1614</v>
      </c>
      <c r="G125" s="9">
        <v>670.95</v>
      </c>
      <c r="H125" s="72">
        <v>1000</v>
      </c>
      <c r="I125"/>
      <c r="J125"/>
      <c r="K125" s="88">
        <v>1500</v>
      </c>
    </row>
    <row r="126" spans="1:11" s="88" customFormat="1" ht="15">
      <c r="A126" s="34">
        <v>310</v>
      </c>
      <c r="B126" s="19" t="s">
        <v>108</v>
      </c>
      <c r="C126" s="9"/>
      <c r="D126" s="9">
        <v>20000</v>
      </c>
      <c r="E126" s="41">
        <v>30000</v>
      </c>
      <c r="F126" s="9">
        <v>30000</v>
      </c>
      <c r="G126" s="9">
        <v>30000</v>
      </c>
      <c r="H126" s="72">
        <v>30000</v>
      </c>
      <c r="I126"/>
      <c r="J126"/>
      <c r="K126" s="86">
        <v>30000</v>
      </c>
    </row>
    <row r="127" spans="1:10" s="94" customFormat="1" ht="15">
      <c r="A127" s="34"/>
      <c r="B127" s="19"/>
      <c r="C127" s="9"/>
      <c r="D127" s="9"/>
      <c r="E127" s="41"/>
      <c r="F127" s="9"/>
      <c r="G127" s="9"/>
      <c r="I127"/>
      <c r="J127"/>
    </row>
    <row r="128" spans="1:10" s="88" customFormat="1" ht="15">
      <c r="A128" s="7"/>
      <c r="B128" s="84" t="s">
        <v>65</v>
      </c>
      <c r="C128" s="9"/>
      <c r="D128"/>
      <c r="E128" s="41"/>
      <c r="F128"/>
      <c r="G128"/>
      <c r="H128" s="72"/>
      <c r="I128"/>
      <c r="J128"/>
    </row>
    <row r="129" spans="1:11" s="88" customFormat="1" ht="15">
      <c r="A129" s="7">
        <v>311</v>
      </c>
      <c r="B129" s="9" t="s">
        <v>66</v>
      </c>
      <c r="C129" s="9"/>
      <c r="D129" s="9">
        <v>10823</v>
      </c>
      <c r="E129" s="41">
        <v>11400</v>
      </c>
      <c r="F129" s="9">
        <v>12600</v>
      </c>
      <c r="G129" s="9">
        <v>10217.7</v>
      </c>
      <c r="H129" s="72">
        <v>12000</v>
      </c>
      <c r="I129"/>
      <c r="J129"/>
      <c r="K129" s="88">
        <v>14000</v>
      </c>
    </row>
    <row r="130" spans="1:11" s="88" customFormat="1" ht="15">
      <c r="A130" s="7">
        <v>312</v>
      </c>
      <c r="B130" s="9" t="s">
        <v>67</v>
      </c>
      <c r="C130" s="9"/>
      <c r="D130" s="9">
        <v>12013</v>
      </c>
      <c r="E130" s="41">
        <v>9744</v>
      </c>
      <c r="F130" s="9">
        <v>11523</v>
      </c>
      <c r="G130" s="9">
        <v>15435.84</v>
      </c>
      <c r="H130" s="72">
        <v>14000</v>
      </c>
      <c r="I130"/>
      <c r="J130"/>
      <c r="K130" s="88">
        <v>15000</v>
      </c>
    </row>
    <row r="131" spans="1:11" s="88" customFormat="1" ht="15">
      <c r="A131" s="7">
        <v>314</v>
      </c>
      <c r="B131" s="9" t="s">
        <v>68</v>
      </c>
      <c r="C131" s="9"/>
      <c r="D131" s="9">
        <v>2239</v>
      </c>
      <c r="E131" s="41">
        <v>2191</v>
      </c>
      <c r="F131" s="9">
        <v>2169</v>
      </c>
      <c r="G131" s="9">
        <v>2050.55</v>
      </c>
      <c r="H131" s="72">
        <v>2000</v>
      </c>
      <c r="I131"/>
      <c r="J131"/>
      <c r="K131" s="88">
        <v>2000</v>
      </c>
    </row>
    <row r="132" spans="1:11" s="88" customFormat="1" ht="15">
      <c r="A132" s="7">
        <v>315</v>
      </c>
      <c r="B132" s="9" t="s">
        <v>35</v>
      </c>
      <c r="C132" s="9"/>
      <c r="D132" s="9">
        <v>2354</v>
      </c>
      <c r="E132" s="41">
        <v>1490</v>
      </c>
      <c r="F132" s="9">
        <v>1351</v>
      </c>
      <c r="G132" s="9">
        <v>2114.44</v>
      </c>
      <c r="H132" s="72">
        <v>2500</v>
      </c>
      <c r="I132"/>
      <c r="J132"/>
      <c r="K132" s="88">
        <v>2500</v>
      </c>
    </row>
    <row r="133" spans="1:11" s="88" customFormat="1" ht="15">
      <c r="A133" s="7">
        <v>316</v>
      </c>
      <c r="B133" s="9" t="s">
        <v>182</v>
      </c>
      <c r="C133" s="9"/>
      <c r="D133" s="9"/>
      <c r="E133" s="41"/>
      <c r="F133" s="9"/>
      <c r="G133" s="9"/>
      <c r="H133" s="85">
        <v>6000</v>
      </c>
      <c r="I133"/>
      <c r="J133"/>
      <c r="K133" s="88">
        <v>7000</v>
      </c>
    </row>
    <row r="134" spans="1:11" s="88" customFormat="1" ht="15">
      <c r="A134" s="7">
        <v>317</v>
      </c>
      <c r="B134" s="9" t="s">
        <v>69</v>
      </c>
      <c r="C134" s="9"/>
      <c r="D134" s="9">
        <v>20314</v>
      </c>
      <c r="E134" s="41">
        <v>30023</v>
      </c>
      <c r="F134" s="9">
        <v>37991</v>
      </c>
      <c r="G134" s="9">
        <v>13342.61</v>
      </c>
      <c r="H134" s="72">
        <v>20000</v>
      </c>
      <c r="I134"/>
      <c r="J134"/>
      <c r="K134" s="88">
        <v>20000</v>
      </c>
    </row>
    <row r="135" spans="1:11" s="88" customFormat="1" ht="15">
      <c r="A135" s="7">
        <v>566</v>
      </c>
      <c r="B135" s="9" t="s">
        <v>111</v>
      </c>
      <c r="C135" s="9"/>
      <c r="D135" s="9">
        <v>5500</v>
      </c>
      <c r="E135" s="41">
        <v>4925</v>
      </c>
      <c r="F135" s="9">
        <v>5390</v>
      </c>
      <c r="G135" s="9">
        <v>5775</v>
      </c>
      <c r="H135" s="72">
        <v>6000</v>
      </c>
      <c r="I135"/>
      <c r="J135"/>
      <c r="K135" s="88">
        <v>7000</v>
      </c>
    </row>
    <row r="136" spans="1:10" s="88" customFormat="1" ht="15">
      <c r="A136" s="7"/>
      <c r="B136" s="84" t="s">
        <v>70</v>
      </c>
      <c r="C136" s="9"/>
      <c r="D136"/>
      <c r="E136" s="41"/>
      <c r="F136"/>
      <c r="G136"/>
      <c r="H136" s="72"/>
      <c r="I136"/>
      <c r="J136"/>
    </row>
    <row r="137" spans="1:11" s="88" customFormat="1" ht="15">
      <c r="A137" s="7">
        <v>321</v>
      </c>
      <c r="B137" s="9" t="s">
        <v>135</v>
      </c>
      <c r="C137" s="9"/>
      <c r="D137" s="9">
        <v>2255</v>
      </c>
      <c r="E137" s="41">
        <v>2201</v>
      </c>
      <c r="F137" s="9">
        <v>937</v>
      </c>
      <c r="G137" s="9">
        <v>6472.96</v>
      </c>
      <c r="H137" s="73">
        <v>3000</v>
      </c>
      <c r="I137"/>
      <c r="J137"/>
      <c r="K137" s="88">
        <v>3000</v>
      </c>
    </row>
    <row r="138" spans="1:11" s="88" customFormat="1" ht="15">
      <c r="A138" s="7">
        <v>324</v>
      </c>
      <c r="B138" s="9" t="s">
        <v>26</v>
      </c>
      <c r="C138" s="9"/>
      <c r="D138" s="9">
        <v>27779</v>
      </c>
      <c r="E138" s="41">
        <v>28916</v>
      </c>
      <c r="F138" s="9">
        <v>29157</v>
      </c>
      <c r="G138" s="9">
        <v>30392</v>
      </c>
      <c r="H138" s="72">
        <v>32000</v>
      </c>
      <c r="I138"/>
      <c r="J138"/>
      <c r="K138" s="88">
        <v>32000</v>
      </c>
    </row>
    <row r="139" spans="1:10" s="88" customFormat="1" ht="15">
      <c r="A139" s="7"/>
      <c r="B139" s="84" t="s">
        <v>71</v>
      </c>
      <c r="C139" s="9"/>
      <c r="D139"/>
      <c r="E139" s="41"/>
      <c r="F139"/>
      <c r="G139"/>
      <c r="H139" s="72"/>
      <c r="I139"/>
      <c r="J139"/>
    </row>
    <row r="140" spans="1:11" s="88" customFormat="1" ht="15">
      <c r="A140" s="7">
        <v>341</v>
      </c>
      <c r="B140" s="9" t="s">
        <v>126</v>
      </c>
      <c r="C140" s="9"/>
      <c r="D140" s="9">
        <v>10000</v>
      </c>
      <c r="E140" s="41">
        <v>11250</v>
      </c>
      <c r="F140" s="9">
        <v>11172</v>
      </c>
      <c r="G140" s="19">
        <v>10000</v>
      </c>
      <c r="H140" s="72">
        <v>10000</v>
      </c>
      <c r="I140"/>
      <c r="J140"/>
      <c r="K140" s="88">
        <v>10000</v>
      </c>
    </row>
    <row r="141" spans="1:11" s="88" customFormat="1" ht="15">
      <c r="A141" s="7">
        <v>342</v>
      </c>
      <c r="B141" s="9" t="s">
        <v>175</v>
      </c>
      <c r="C141" s="9"/>
      <c r="D141" s="9">
        <v>485</v>
      </c>
      <c r="E141" s="41">
        <v>8403</v>
      </c>
      <c r="F141" s="9">
        <v>5177</v>
      </c>
      <c r="G141" s="9">
        <v>3907</v>
      </c>
      <c r="H141" s="72">
        <v>8000</v>
      </c>
      <c r="I141"/>
      <c r="J141"/>
      <c r="K141" s="88">
        <v>6000</v>
      </c>
    </row>
    <row r="142" spans="1:11" s="88" customFormat="1" ht="15">
      <c r="A142" s="7">
        <v>343</v>
      </c>
      <c r="B142" s="19" t="s">
        <v>117</v>
      </c>
      <c r="C142" s="9"/>
      <c r="D142" s="9">
        <v>21112</v>
      </c>
      <c r="E142" s="41">
        <v>24734</v>
      </c>
      <c r="F142" s="9">
        <v>32393</v>
      </c>
      <c r="G142" s="9">
        <v>33063</v>
      </c>
      <c r="H142" s="72">
        <v>40000</v>
      </c>
      <c r="I142"/>
      <c r="J142"/>
      <c r="K142" s="88">
        <v>50000</v>
      </c>
    </row>
    <row r="143" spans="1:11" s="88" customFormat="1" ht="15">
      <c r="A143" s="7">
        <v>344</v>
      </c>
      <c r="B143" s="9" t="s">
        <v>72</v>
      </c>
      <c r="C143" s="9"/>
      <c r="D143" s="9">
        <v>2842</v>
      </c>
      <c r="E143" s="41">
        <v>2921</v>
      </c>
      <c r="F143" s="9">
        <v>1290</v>
      </c>
      <c r="G143" s="9">
        <v>2600.72</v>
      </c>
      <c r="H143" s="72">
        <v>2000</v>
      </c>
      <c r="I143"/>
      <c r="J143"/>
      <c r="K143" s="88">
        <v>2000</v>
      </c>
    </row>
    <row r="144" spans="1:11" s="88" customFormat="1" ht="15">
      <c r="A144" s="7">
        <v>345</v>
      </c>
      <c r="B144" s="9" t="s">
        <v>73</v>
      </c>
      <c r="C144" s="9"/>
      <c r="D144" s="9">
        <v>2595</v>
      </c>
      <c r="E144" s="41">
        <v>2072</v>
      </c>
      <c r="F144" s="9">
        <v>890</v>
      </c>
      <c r="G144" s="9">
        <v>3263.1</v>
      </c>
      <c r="H144" s="72">
        <v>2500</v>
      </c>
      <c r="I144"/>
      <c r="J144"/>
      <c r="K144" s="88">
        <v>2500</v>
      </c>
    </row>
    <row r="145" spans="1:11" s="88" customFormat="1" ht="15">
      <c r="A145" s="7">
        <v>346</v>
      </c>
      <c r="B145" s="9" t="s">
        <v>118</v>
      </c>
      <c r="C145" s="9"/>
      <c r="D145" s="9">
        <v>14996</v>
      </c>
      <c r="E145" s="41">
        <v>14997</v>
      </c>
      <c r="F145" s="9">
        <v>14997</v>
      </c>
      <c r="G145" s="9">
        <v>14998.3</v>
      </c>
      <c r="H145" s="72">
        <v>16000</v>
      </c>
      <c r="I145"/>
      <c r="J145"/>
      <c r="K145" s="88">
        <v>20000</v>
      </c>
    </row>
    <row r="146" spans="1:256" s="88" customFormat="1" ht="15">
      <c r="A146" s="7">
        <v>347</v>
      </c>
      <c r="B146" s="19" t="s">
        <v>136</v>
      </c>
      <c r="C146" s="9"/>
      <c r="D146" s="9">
        <v>3600</v>
      </c>
      <c r="E146" s="41">
        <v>5400</v>
      </c>
      <c r="F146" s="9">
        <v>6275</v>
      </c>
      <c r="G146" s="9">
        <v>7875</v>
      </c>
      <c r="H146" s="72">
        <v>10000</v>
      </c>
      <c r="I146"/>
      <c r="J146"/>
      <c r="K146" s="88">
        <v>0</v>
      </c>
      <c r="IV146" s="100" t="s">
        <v>212</v>
      </c>
    </row>
    <row r="147" spans="1:10" s="88" customFormat="1" ht="18">
      <c r="A147" s="7"/>
      <c r="B147" s="84" t="s">
        <v>39</v>
      </c>
      <c r="C147" s="26"/>
      <c r="D147"/>
      <c r="E147" s="41"/>
      <c r="F147"/>
      <c r="G147"/>
      <c r="H147" s="72"/>
      <c r="I147"/>
      <c r="J147"/>
    </row>
    <row r="148" spans="1:256" s="88" customFormat="1" ht="15">
      <c r="A148" s="7">
        <v>361</v>
      </c>
      <c r="B148" s="9" t="s">
        <v>74</v>
      </c>
      <c r="C148" s="15"/>
      <c r="D148" s="9">
        <v>86635</v>
      </c>
      <c r="E148" s="41">
        <v>90476</v>
      </c>
      <c r="F148" s="9">
        <v>91833</v>
      </c>
      <c r="G148" s="9">
        <v>91484.36</v>
      </c>
      <c r="H148" s="72">
        <v>95000</v>
      </c>
      <c r="I148"/>
      <c r="J148"/>
      <c r="K148" s="88">
        <v>99750</v>
      </c>
      <c r="IV148" s="98" t="s">
        <v>208</v>
      </c>
    </row>
    <row r="149" spans="1:11" s="88" customFormat="1" ht="15">
      <c r="A149" s="7">
        <v>362</v>
      </c>
      <c r="B149" s="9" t="s">
        <v>99</v>
      </c>
      <c r="C149" s="15"/>
      <c r="D149" s="9">
        <v>9000</v>
      </c>
      <c r="E149" s="44">
        <v>9994</v>
      </c>
      <c r="F149" s="9">
        <v>9363</v>
      </c>
      <c r="G149" s="9">
        <v>9999.96</v>
      </c>
      <c r="H149" s="72">
        <v>10000</v>
      </c>
      <c r="I149"/>
      <c r="J149"/>
      <c r="K149" s="88">
        <v>10500</v>
      </c>
    </row>
    <row r="150" spans="1:11" s="88" customFormat="1" ht="15">
      <c r="A150" s="7">
        <v>363</v>
      </c>
      <c r="B150" s="9" t="s">
        <v>75</v>
      </c>
      <c r="C150" s="16"/>
      <c r="D150" s="9">
        <v>4700</v>
      </c>
      <c r="E150" s="44">
        <v>6500</v>
      </c>
      <c r="F150" s="9">
        <v>1015</v>
      </c>
      <c r="G150" s="9">
        <v>0</v>
      </c>
      <c r="H150" s="72">
        <v>1000</v>
      </c>
      <c r="I150"/>
      <c r="J150"/>
      <c r="K150" s="88">
        <v>1000</v>
      </c>
    </row>
    <row r="151" spans="1:11" s="88" customFormat="1" ht="15">
      <c r="A151" s="7">
        <v>364</v>
      </c>
      <c r="B151" s="9" t="s">
        <v>76</v>
      </c>
      <c r="C151" s="9"/>
      <c r="D151" s="9">
        <v>10192</v>
      </c>
      <c r="E151" s="41">
        <v>10644</v>
      </c>
      <c r="F151" s="9">
        <v>10804</v>
      </c>
      <c r="G151" s="9">
        <v>10404.16</v>
      </c>
      <c r="H151" s="72">
        <v>11000</v>
      </c>
      <c r="I151"/>
      <c r="J151"/>
      <c r="K151" s="88">
        <v>11550</v>
      </c>
    </row>
    <row r="152" spans="1:11" s="88" customFormat="1" ht="15">
      <c r="A152" s="7">
        <v>365</v>
      </c>
      <c r="B152" s="9" t="s">
        <v>100</v>
      </c>
      <c r="C152" s="9"/>
      <c r="D152" s="9">
        <v>5038</v>
      </c>
      <c r="E152" s="42">
        <v>5530</v>
      </c>
      <c r="F152" s="9">
        <v>5688</v>
      </c>
      <c r="G152" s="9">
        <v>4305</v>
      </c>
      <c r="H152" s="72">
        <v>6000</v>
      </c>
      <c r="I152"/>
      <c r="J152"/>
      <c r="K152" s="88">
        <v>7000</v>
      </c>
    </row>
    <row r="153" spans="1:11" s="88" customFormat="1" ht="15">
      <c r="A153" s="7">
        <v>366</v>
      </c>
      <c r="B153" s="9" t="s">
        <v>179</v>
      </c>
      <c r="C153" s="9"/>
      <c r="D153" s="9"/>
      <c r="E153" s="42"/>
      <c r="F153" s="9"/>
      <c r="G153" s="9"/>
      <c r="H153" s="81">
        <v>2000</v>
      </c>
      <c r="I153"/>
      <c r="J153"/>
      <c r="K153" s="88">
        <v>2000</v>
      </c>
    </row>
    <row r="154" spans="1:11" s="88" customFormat="1" ht="15.75" thickBot="1">
      <c r="A154" s="7"/>
      <c r="B154" s="67" t="s">
        <v>153</v>
      </c>
      <c r="C154" s="9"/>
      <c r="D154" s="62">
        <f>SUM(D118:D152)</f>
        <v>348251</v>
      </c>
      <c r="E154" s="62">
        <f>SUM(E118:E152)</f>
        <v>382476</v>
      </c>
      <c r="F154" s="28">
        <f>SUM(F118:F152)</f>
        <v>398391</v>
      </c>
      <c r="G154" s="28">
        <f>SUM(G118:G152)</f>
        <v>360635.83</v>
      </c>
      <c r="H154" s="28">
        <f>SUM(H118:H153)</f>
        <v>397000</v>
      </c>
      <c r="I154"/>
      <c r="J154"/>
      <c r="K154" s="28">
        <f>SUM(K118:K153)</f>
        <v>412300</v>
      </c>
    </row>
    <row r="155" spans="1:10" s="88" customFormat="1" ht="15.75" thickTop="1">
      <c r="A155" s="7"/>
      <c r="B155" s="9"/>
      <c r="C155" s="9"/>
      <c r="D155"/>
      <c r="E155" s="41"/>
      <c r="F155"/>
      <c r="G155"/>
      <c r="H155" s="72"/>
      <c r="I155"/>
      <c r="J155"/>
    </row>
    <row r="156" spans="1:11" s="88" customFormat="1" ht="15">
      <c r="A156" s="7">
        <v>401</v>
      </c>
      <c r="B156" s="9" t="s">
        <v>77</v>
      </c>
      <c r="C156" s="9"/>
      <c r="D156" s="9">
        <v>53207</v>
      </c>
      <c r="E156" s="41">
        <v>42364</v>
      </c>
      <c r="F156" s="9">
        <v>51631</v>
      </c>
      <c r="G156" s="9">
        <v>44939.57</v>
      </c>
      <c r="H156" s="72">
        <v>51000</v>
      </c>
      <c r="I156"/>
      <c r="J156"/>
      <c r="K156" s="88">
        <v>55000</v>
      </c>
    </row>
    <row r="157" spans="1:10" s="88" customFormat="1" ht="15">
      <c r="A157" s="7"/>
      <c r="B157" s="9"/>
      <c r="C157" s="9"/>
      <c r="D157"/>
      <c r="E157" s="41"/>
      <c r="F157"/>
      <c r="G157"/>
      <c r="H157" s="72"/>
      <c r="I157"/>
      <c r="J157"/>
    </row>
    <row r="158" spans="1:10" s="94" customFormat="1" ht="15">
      <c r="A158" s="7"/>
      <c r="B158" s="9"/>
      <c r="C158" s="9"/>
      <c r="D158"/>
      <c r="E158" s="41"/>
      <c r="F158"/>
      <c r="G158"/>
      <c r="I158"/>
      <c r="J158"/>
    </row>
    <row r="159" spans="1:10" s="88" customFormat="1" ht="15">
      <c r="A159" s="17" t="s">
        <v>163</v>
      </c>
      <c r="B159" s="9"/>
      <c r="C159" s="9"/>
      <c r="D159"/>
      <c r="E159" s="41"/>
      <c r="F159"/>
      <c r="G159"/>
      <c r="H159" s="72"/>
      <c r="I159"/>
      <c r="J159"/>
    </row>
    <row r="160" spans="1:10" s="88" customFormat="1" ht="15">
      <c r="A160" s="7"/>
      <c r="B160" s="84" t="s">
        <v>157</v>
      </c>
      <c r="C160" s="9"/>
      <c r="D160"/>
      <c r="E160" s="41"/>
      <c r="F160"/>
      <c r="G160"/>
      <c r="H160" s="72"/>
      <c r="I160"/>
      <c r="J160"/>
    </row>
    <row r="161" spans="1:11" s="88" customFormat="1" ht="15">
      <c r="A161" s="7">
        <v>501</v>
      </c>
      <c r="B161" s="9" t="s">
        <v>66</v>
      </c>
      <c r="C161" s="9"/>
      <c r="D161" s="9">
        <v>2214</v>
      </c>
      <c r="E161" s="41">
        <v>3037</v>
      </c>
      <c r="F161" s="9">
        <v>1845</v>
      </c>
      <c r="G161" s="9">
        <v>1922.27</v>
      </c>
      <c r="H161" s="72">
        <v>2500</v>
      </c>
      <c r="I161"/>
      <c r="J161"/>
      <c r="K161" s="88">
        <v>3500</v>
      </c>
    </row>
    <row r="162" spans="1:11" s="88" customFormat="1" ht="15">
      <c r="A162" s="7">
        <v>502</v>
      </c>
      <c r="B162" s="9" t="s">
        <v>78</v>
      </c>
      <c r="C162" s="9"/>
      <c r="D162" s="19">
        <v>5282</v>
      </c>
      <c r="E162" s="41">
        <v>4142</v>
      </c>
      <c r="F162" s="19">
        <v>2581</v>
      </c>
      <c r="G162" s="19">
        <v>4400.38</v>
      </c>
      <c r="H162" s="72">
        <v>4000</v>
      </c>
      <c r="I162"/>
      <c r="J162"/>
      <c r="K162" s="88">
        <v>5000</v>
      </c>
    </row>
    <row r="163" spans="1:11" s="88" customFormat="1" ht="15">
      <c r="A163" s="7">
        <v>503</v>
      </c>
      <c r="B163" s="9" t="s">
        <v>145</v>
      </c>
      <c r="C163" s="9"/>
      <c r="D163" s="9">
        <v>0</v>
      </c>
      <c r="E163" s="41">
        <v>0</v>
      </c>
      <c r="F163" s="9">
        <v>0</v>
      </c>
      <c r="G163" s="9">
        <v>0</v>
      </c>
      <c r="H163" s="72" t="s">
        <v>137</v>
      </c>
      <c r="I163"/>
      <c r="J163"/>
      <c r="K163" s="94" t="s">
        <v>191</v>
      </c>
    </row>
    <row r="164" spans="1:11" s="88" customFormat="1" ht="15">
      <c r="A164" s="7">
        <v>504</v>
      </c>
      <c r="B164" s="9" t="s">
        <v>68</v>
      </c>
      <c r="C164" s="9"/>
      <c r="D164" s="9">
        <v>450</v>
      </c>
      <c r="E164" s="41">
        <v>334</v>
      </c>
      <c r="F164" s="9">
        <v>275</v>
      </c>
      <c r="G164" s="9">
        <v>342.08</v>
      </c>
      <c r="H164" s="72">
        <v>300</v>
      </c>
      <c r="I164"/>
      <c r="J164"/>
      <c r="K164" s="88">
        <v>300</v>
      </c>
    </row>
    <row r="165" spans="1:11" s="88" customFormat="1" ht="15">
      <c r="A165" s="7">
        <v>505</v>
      </c>
      <c r="B165" s="9" t="s">
        <v>35</v>
      </c>
      <c r="C165" s="9"/>
      <c r="D165" s="9">
        <v>674</v>
      </c>
      <c r="E165" s="41">
        <v>578</v>
      </c>
      <c r="F165" s="9">
        <v>339</v>
      </c>
      <c r="G165" s="9">
        <v>908.88</v>
      </c>
      <c r="H165" s="72">
        <v>1500</v>
      </c>
      <c r="I165"/>
      <c r="J165"/>
      <c r="K165" s="88">
        <v>2000</v>
      </c>
    </row>
    <row r="166" spans="1:11" s="88" customFormat="1" ht="15">
      <c r="A166" s="7">
        <v>506</v>
      </c>
      <c r="B166" s="9" t="s">
        <v>158</v>
      </c>
      <c r="C166" s="9"/>
      <c r="D166" s="9"/>
      <c r="E166" s="41"/>
      <c r="F166" s="9"/>
      <c r="G166" s="9">
        <v>4144.05</v>
      </c>
      <c r="H166" s="72">
        <v>6000</v>
      </c>
      <c r="I166"/>
      <c r="J166"/>
      <c r="K166" s="88">
        <v>6000</v>
      </c>
    </row>
    <row r="167" spans="1:11" s="88" customFormat="1" ht="15">
      <c r="A167" s="7">
        <v>509</v>
      </c>
      <c r="B167" s="9" t="s">
        <v>69</v>
      </c>
      <c r="C167" s="9"/>
      <c r="D167" s="9">
        <v>4854</v>
      </c>
      <c r="E167" s="41">
        <v>11121</v>
      </c>
      <c r="F167" s="9">
        <v>8837</v>
      </c>
      <c r="G167" s="9">
        <v>13861.65</v>
      </c>
      <c r="H167" s="72">
        <v>10000</v>
      </c>
      <c r="I167"/>
      <c r="J167"/>
      <c r="K167" s="88">
        <v>10000</v>
      </c>
    </row>
    <row r="168" spans="1:11" s="88" customFormat="1" ht="15">
      <c r="A168" s="7">
        <v>565</v>
      </c>
      <c r="B168" s="9" t="s">
        <v>79</v>
      </c>
      <c r="C168" s="9"/>
      <c r="D168" s="9">
        <v>4281</v>
      </c>
      <c r="E168" s="41">
        <v>4381</v>
      </c>
      <c r="F168" s="9">
        <v>2147</v>
      </c>
      <c r="G168" s="9">
        <v>2750</v>
      </c>
      <c r="H168" s="72">
        <v>4500</v>
      </c>
      <c r="I168"/>
      <c r="J168"/>
      <c r="K168" s="88">
        <v>5000</v>
      </c>
    </row>
    <row r="169" spans="1:11" s="88" customFormat="1" ht="15.75" thickBot="1">
      <c r="A169" s="7"/>
      <c r="B169" s="67" t="s">
        <v>164</v>
      </c>
      <c r="C169" s="9"/>
      <c r="D169" s="62">
        <f>SUM(D161:D168)</f>
        <v>17755</v>
      </c>
      <c r="E169" s="62">
        <f>SUM(E161:E168)</f>
        <v>23593</v>
      </c>
      <c r="F169" s="28">
        <f>SUM(F161:F168)</f>
        <v>16024</v>
      </c>
      <c r="G169" s="28">
        <f>SUM(G161:G168)</f>
        <v>28329.309999999998</v>
      </c>
      <c r="H169" s="28">
        <f>SUM(H161:H168)</f>
        <v>28800</v>
      </c>
      <c r="I169"/>
      <c r="J169"/>
      <c r="K169" s="28">
        <f>SUM(K161:K168)</f>
        <v>31800</v>
      </c>
    </row>
    <row r="170" spans="1:10" s="88" customFormat="1" ht="15.75" thickTop="1">
      <c r="A170" s="7"/>
      <c r="B170" s="9"/>
      <c r="C170" s="9"/>
      <c r="D170"/>
      <c r="E170" s="41"/>
      <c r="F170"/>
      <c r="G170"/>
      <c r="H170" s="72"/>
      <c r="I170"/>
      <c r="J170"/>
    </row>
    <row r="171" spans="1:10" s="88" customFormat="1" ht="15">
      <c r="A171" s="17" t="s">
        <v>80</v>
      </c>
      <c r="B171" s="69"/>
      <c r="C171" s="9"/>
      <c r="D171"/>
      <c r="E171" s="41"/>
      <c r="F171"/>
      <c r="G171"/>
      <c r="H171" s="72"/>
      <c r="I171"/>
      <c r="J171"/>
    </row>
    <row r="172" spans="1:10" s="88" customFormat="1" ht="15">
      <c r="A172" s="7"/>
      <c r="B172" s="84" t="s">
        <v>81</v>
      </c>
      <c r="C172" s="9"/>
      <c r="D172"/>
      <c r="E172" s="41"/>
      <c r="F172"/>
      <c r="G172"/>
      <c r="H172" s="72"/>
      <c r="I172"/>
      <c r="J172"/>
    </row>
    <row r="173" spans="1:11" s="88" customFormat="1" ht="15">
      <c r="A173" s="7">
        <v>601</v>
      </c>
      <c r="B173" s="9" t="s">
        <v>82</v>
      </c>
      <c r="C173" s="9"/>
      <c r="D173" s="9">
        <v>3706</v>
      </c>
      <c r="E173" s="41">
        <v>2409</v>
      </c>
      <c r="F173" s="9">
        <v>1791</v>
      </c>
      <c r="G173" s="9">
        <v>2490.2</v>
      </c>
      <c r="H173" s="72">
        <v>3000</v>
      </c>
      <c r="I173"/>
      <c r="J173"/>
      <c r="K173" s="88">
        <v>4000</v>
      </c>
    </row>
    <row r="174" spans="1:11" s="88" customFormat="1" ht="15">
      <c r="A174" s="7">
        <v>602</v>
      </c>
      <c r="B174" s="9" t="s">
        <v>33</v>
      </c>
      <c r="C174" s="9"/>
      <c r="D174" s="9">
        <v>5570</v>
      </c>
      <c r="E174" s="41">
        <v>5811</v>
      </c>
      <c r="F174" s="9">
        <v>2804</v>
      </c>
      <c r="G174" s="19">
        <v>9449.28</v>
      </c>
      <c r="H174" s="72">
        <v>8000</v>
      </c>
      <c r="I174"/>
      <c r="J174"/>
      <c r="K174" s="88">
        <v>8000</v>
      </c>
    </row>
    <row r="175" spans="1:11" s="88" customFormat="1" ht="15">
      <c r="A175" s="7">
        <v>604</v>
      </c>
      <c r="B175" s="9" t="s">
        <v>160</v>
      </c>
      <c r="C175" s="9"/>
      <c r="D175" s="9">
        <v>4985</v>
      </c>
      <c r="E175" s="41">
        <v>4042</v>
      </c>
      <c r="F175" s="9">
        <v>3753</v>
      </c>
      <c r="G175" s="9">
        <v>1539.44</v>
      </c>
      <c r="H175" s="72">
        <v>5000</v>
      </c>
      <c r="I175"/>
      <c r="J175"/>
      <c r="K175" s="88">
        <v>5000</v>
      </c>
    </row>
    <row r="176" spans="1:11" s="88" customFormat="1" ht="15">
      <c r="A176" s="7">
        <v>605</v>
      </c>
      <c r="B176" s="9" t="s">
        <v>35</v>
      </c>
      <c r="C176" s="9"/>
      <c r="D176" s="9">
        <v>3603</v>
      </c>
      <c r="E176" s="41">
        <v>6598</v>
      </c>
      <c r="F176" s="9">
        <v>6545</v>
      </c>
      <c r="G176" s="9">
        <v>5752.78</v>
      </c>
      <c r="H176" s="72">
        <v>7000</v>
      </c>
      <c r="I176"/>
      <c r="J176"/>
      <c r="K176" s="88">
        <v>7000</v>
      </c>
    </row>
    <row r="177" spans="1:11" s="88" customFormat="1" ht="15">
      <c r="A177" s="7">
        <v>609</v>
      </c>
      <c r="B177" s="9" t="s">
        <v>159</v>
      </c>
      <c r="C177" s="9"/>
      <c r="D177" s="9">
        <v>1887</v>
      </c>
      <c r="E177" s="41">
        <v>1382</v>
      </c>
      <c r="F177" s="9">
        <v>1330</v>
      </c>
      <c r="G177" s="9">
        <v>0</v>
      </c>
      <c r="H177" s="72">
        <v>0</v>
      </c>
      <c r="I177"/>
      <c r="J177"/>
      <c r="K177" s="96" t="s">
        <v>207</v>
      </c>
    </row>
    <row r="178" spans="1:11" s="88" customFormat="1" ht="15">
      <c r="A178" s="7">
        <v>610</v>
      </c>
      <c r="B178" s="9" t="s">
        <v>83</v>
      </c>
      <c r="C178" s="9"/>
      <c r="D178" s="9">
        <v>4413</v>
      </c>
      <c r="E178" s="41">
        <v>2240</v>
      </c>
      <c r="F178" s="9">
        <v>5398</v>
      </c>
      <c r="G178" s="9">
        <v>46605.42</v>
      </c>
      <c r="H178" s="72">
        <v>20000</v>
      </c>
      <c r="I178"/>
      <c r="J178"/>
      <c r="K178" s="88">
        <v>20000</v>
      </c>
    </row>
    <row r="179" spans="1:11" s="88" customFormat="1" ht="15">
      <c r="A179" s="7">
        <v>611</v>
      </c>
      <c r="B179" s="9" t="s">
        <v>106</v>
      </c>
      <c r="C179" s="9"/>
      <c r="D179" s="9">
        <v>7094</v>
      </c>
      <c r="E179" s="41">
        <v>4075</v>
      </c>
      <c r="F179" s="9">
        <v>2600</v>
      </c>
      <c r="G179" s="9">
        <v>0</v>
      </c>
      <c r="H179" s="72">
        <v>10000</v>
      </c>
      <c r="I179"/>
      <c r="J179"/>
      <c r="K179" s="88">
        <v>12000</v>
      </c>
    </row>
    <row r="180" spans="1:11" s="88" customFormat="1" ht="15">
      <c r="A180" s="7">
        <v>612</v>
      </c>
      <c r="B180" s="9" t="s">
        <v>127</v>
      </c>
      <c r="C180" s="9"/>
      <c r="D180" s="9">
        <v>6228</v>
      </c>
      <c r="E180" s="42">
        <v>12205</v>
      </c>
      <c r="F180" s="9">
        <v>2060</v>
      </c>
      <c r="G180" s="9">
        <v>1943.05</v>
      </c>
      <c r="H180" s="72">
        <v>15000</v>
      </c>
      <c r="I180"/>
      <c r="J180"/>
      <c r="K180" s="88">
        <v>15000</v>
      </c>
    </row>
    <row r="181" spans="1:10" s="88" customFormat="1" ht="15">
      <c r="A181" s="7"/>
      <c r="B181" s="84" t="s">
        <v>181</v>
      </c>
      <c r="C181" s="9"/>
      <c r="D181"/>
      <c r="E181" s="41"/>
      <c r="F181"/>
      <c r="G181"/>
      <c r="H181" s="72"/>
      <c r="I181"/>
      <c r="J181"/>
    </row>
    <row r="182" spans="1:11" s="88" customFormat="1" ht="15">
      <c r="A182" s="7">
        <v>656</v>
      </c>
      <c r="B182" s="9" t="s">
        <v>84</v>
      </c>
      <c r="C182" s="9"/>
      <c r="D182" s="9">
        <v>120823</v>
      </c>
      <c r="E182" s="41">
        <v>137069</v>
      </c>
      <c r="F182" s="9">
        <v>116436</v>
      </c>
      <c r="G182" s="9">
        <v>124715.97</v>
      </c>
      <c r="H182" s="80">
        <v>116000</v>
      </c>
      <c r="I182"/>
      <c r="J182"/>
      <c r="K182" s="86">
        <v>133500</v>
      </c>
    </row>
    <row r="183" spans="1:11" s="88" customFormat="1" ht="15">
      <c r="A183" s="7">
        <v>657</v>
      </c>
      <c r="B183" s="9" t="s">
        <v>85</v>
      </c>
      <c r="C183" s="9"/>
      <c r="D183" s="9">
        <v>22670</v>
      </c>
      <c r="E183" s="41">
        <v>11915</v>
      </c>
      <c r="F183" s="9">
        <v>14544</v>
      </c>
      <c r="G183" s="19">
        <v>14718.5</v>
      </c>
      <c r="H183" s="72">
        <v>17000</v>
      </c>
      <c r="I183"/>
      <c r="J183"/>
      <c r="K183" s="88">
        <v>15000</v>
      </c>
    </row>
    <row r="184" spans="1:11" s="88" customFormat="1" ht="15">
      <c r="A184" s="7">
        <v>658</v>
      </c>
      <c r="B184" s="9" t="s">
        <v>102</v>
      </c>
      <c r="C184" s="9"/>
      <c r="D184" s="9">
        <v>3695</v>
      </c>
      <c r="E184" s="41">
        <v>1050</v>
      </c>
      <c r="F184" s="9">
        <v>9807</v>
      </c>
      <c r="G184" s="9">
        <v>0</v>
      </c>
      <c r="H184" s="72">
        <v>8000</v>
      </c>
      <c r="I184"/>
      <c r="J184"/>
      <c r="K184" s="88">
        <v>10000</v>
      </c>
    </row>
    <row r="185" spans="1:256" s="88" customFormat="1" ht="15">
      <c r="A185" s="34">
        <v>666</v>
      </c>
      <c r="B185" s="19" t="s">
        <v>136</v>
      </c>
      <c r="C185" s="9"/>
      <c r="D185" s="19">
        <v>4255</v>
      </c>
      <c r="E185" s="41">
        <v>4240</v>
      </c>
      <c r="F185" s="9">
        <v>1445</v>
      </c>
      <c r="G185" s="9">
        <v>1495</v>
      </c>
      <c r="H185" s="72">
        <v>3000</v>
      </c>
      <c r="I185"/>
      <c r="J185"/>
      <c r="K185" s="88">
        <v>0</v>
      </c>
      <c r="IV185" s="100" t="s">
        <v>212</v>
      </c>
    </row>
    <row r="186" spans="1:11" s="88" customFormat="1" ht="15">
      <c r="A186" s="7">
        <v>667</v>
      </c>
      <c r="B186" s="9" t="s">
        <v>86</v>
      </c>
      <c r="C186" s="9"/>
      <c r="D186" s="9">
        <v>5167</v>
      </c>
      <c r="E186" s="41">
        <v>5500</v>
      </c>
      <c r="F186" s="9">
        <v>5500</v>
      </c>
      <c r="G186" s="9">
        <v>6500.04</v>
      </c>
      <c r="H186" s="72">
        <v>6500</v>
      </c>
      <c r="I186"/>
      <c r="J186"/>
      <c r="K186" s="88">
        <v>6500</v>
      </c>
    </row>
    <row r="187" spans="1:11" s="88" customFormat="1" ht="15.75" thickBot="1">
      <c r="A187" s="7"/>
      <c r="B187" s="67" t="s">
        <v>154</v>
      </c>
      <c r="C187" s="9"/>
      <c r="D187" s="62">
        <f>SUM(D173:D186)</f>
        <v>194096</v>
      </c>
      <c r="E187" s="62">
        <f>SUM(E173:E186)</f>
        <v>198536</v>
      </c>
      <c r="F187" s="28">
        <f>SUM(F173:F186)</f>
        <v>174013</v>
      </c>
      <c r="G187" s="28">
        <f>SUM(G173:G186)</f>
        <v>215209.68000000002</v>
      </c>
      <c r="H187" s="28">
        <f>SUM(H173:H186)</f>
        <v>218500</v>
      </c>
      <c r="I187"/>
      <c r="J187"/>
      <c r="K187" s="28">
        <f>SUM(K173:K186)</f>
        <v>236000</v>
      </c>
    </row>
    <row r="188" spans="1:10" s="88" customFormat="1" ht="15.75" thickTop="1">
      <c r="A188" s="7"/>
      <c r="B188" s="9"/>
      <c r="C188" s="9"/>
      <c r="D188"/>
      <c r="E188" s="41"/>
      <c r="F188"/>
      <c r="G188"/>
      <c r="H188" s="72"/>
      <c r="I188"/>
      <c r="J188"/>
    </row>
    <row r="189" spans="1:10" s="94" customFormat="1" ht="15">
      <c r="A189" s="7"/>
      <c r="B189" s="9"/>
      <c r="C189" s="9"/>
      <c r="D189"/>
      <c r="E189" s="41"/>
      <c r="F189"/>
      <c r="G189"/>
      <c r="I189"/>
      <c r="J189"/>
    </row>
    <row r="190" spans="1:10" s="88" customFormat="1" ht="15">
      <c r="A190" s="7"/>
      <c r="B190" s="9"/>
      <c r="C190" s="9"/>
      <c r="D190"/>
      <c r="E190" s="41"/>
      <c r="F190"/>
      <c r="G190"/>
      <c r="H190" s="72"/>
      <c r="I190"/>
      <c r="J190"/>
    </row>
    <row r="191" spans="1:10" s="88" customFormat="1" ht="15">
      <c r="A191" s="17" t="s">
        <v>193</v>
      </c>
      <c r="B191" s="9"/>
      <c r="C191" s="9"/>
      <c r="D191"/>
      <c r="E191" s="41"/>
      <c r="F191"/>
      <c r="G191"/>
      <c r="H191" s="72"/>
      <c r="I191"/>
      <c r="J191"/>
    </row>
    <row r="192" spans="1:11" s="88" customFormat="1" ht="15">
      <c r="A192" s="7">
        <v>801</v>
      </c>
      <c r="B192" s="9" t="s">
        <v>87</v>
      </c>
      <c r="C192" s="9"/>
      <c r="D192" s="9">
        <v>1897</v>
      </c>
      <c r="E192" s="41">
        <v>1789</v>
      </c>
      <c r="F192" s="9">
        <v>3915</v>
      </c>
      <c r="G192" s="9">
        <v>6088</v>
      </c>
      <c r="H192" s="72">
        <v>5000</v>
      </c>
      <c r="I192"/>
      <c r="J192"/>
      <c r="K192" s="88">
        <v>5000</v>
      </c>
    </row>
    <row r="193" spans="1:11" s="88" customFormat="1" ht="15">
      <c r="A193" s="7">
        <v>802</v>
      </c>
      <c r="B193" s="9" t="s">
        <v>88</v>
      </c>
      <c r="C193" s="9"/>
      <c r="D193" s="9">
        <v>10040</v>
      </c>
      <c r="E193" s="41">
        <v>12325</v>
      </c>
      <c r="F193" s="9">
        <v>10265</v>
      </c>
      <c r="G193" s="9">
        <v>7176</v>
      </c>
      <c r="H193" s="72">
        <v>20000</v>
      </c>
      <c r="I193"/>
      <c r="J193"/>
      <c r="K193" s="88">
        <v>25000</v>
      </c>
    </row>
    <row r="194" spans="1:11" s="88" customFormat="1" ht="15">
      <c r="A194" s="7">
        <v>804</v>
      </c>
      <c r="B194" s="19" t="s">
        <v>120</v>
      </c>
      <c r="C194" s="9"/>
      <c r="D194" s="54">
        <v>728</v>
      </c>
      <c r="E194" s="41">
        <v>4799</v>
      </c>
      <c r="F194" s="31">
        <v>646</v>
      </c>
      <c r="G194" s="31">
        <v>763.18</v>
      </c>
      <c r="H194" s="72">
        <v>800</v>
      </c>
      <c r="I194"/>
      <c r="J194"/>
      <c r="K194" s="88">
        <v>800</v>
      </c>
    </row>
    <row r="195" spans="1:11" s="88" customFormat="1" ht="15">
      <c r="A195" s="7">
        <v>805</v>
      </c>
      <c r="B195" s="9" t="s">
        <v>192</v>
      </c>
      <c r="C195" s="9"/>
      <c r="D195" s="27">
        <v>195</v>
      </c>
      <c r="E195" s="41">
        <v>4025</v>
      </c>
      <c r="F195" s="60">
        <v>806</v>
      </c>
      <c r="G195" s="60">
        <v>1975</v>
      </c>
      <c r="H195" s="72">
        <v>2000</v>
      </c>
      <c r="I195"/>
      <c r="J195"/>
      <c r="K195" s="88">
        <v>1000</v>
      </c>
    </row>
    <row r="196" spans="1:11" s="88" customFormat="1" ht="15.75" thickBot="1">
      <c r="A196" s="7"/>
      <c r="B196" s="67" t="s">
        <v>165</v>
      </c>
      <c r="C196" s="9"/>
      <c r="D196" s="28">
        <f>SUM(D192:D195)</f>
        <v>12860</v>
      </c>
      <c r="E196" s="62">
        <f>SUM(E192:E195)</f>
        <v>22938</v>
      </c>
      <c r="F196" s="28">
        <f>SUM(F192:F195)</f>
        <v>15632</v>
      </c>
      <c r="G196" s="28">
        <f>SUM(G192:G195)</f>
        <v>16002.18</v>
      </c>
      <c r="H196" s="28">
        <f>SUM(H192:H195)</f>
        <v>27800</v>
      </c>
      <c r="I196"/>
      <c r="J196"/>
      <c r="K196" s="28">
        <f>SUM(K192:K195)</f>
        <v>31800</v>
      </c>
    </row>
    <row r="197" spans="1:10" s="88" customFormat="1" ht="15.75" thickTop="1">
      <c r="A197" s="7"/>
      <c r="B197" s="9"/>
      <c r="C197"/>
      <c r="D197"/>
      <c r="E197" s="41"/>
      <c r="F197"/>
      <c r="G197"/>
      <c r="H197" s="72"/>
      <c r="I197"/>
      <c r="J197"/>
    </row>
    <row r="198" spans="1:10" s="88" customFormat="1" ht="18.75">
      <c r="A198" s="17" t="s">
        <v>89</v>
      </c>
      <c r="B198" s="9"/>
      <c r="C198" s="25"/>
      <c r="D198"/>
      <c r="E198" s="41"/>
      <c r="F198"/>
      <c r="G198"/>
      <c r="H198" s="72"/>
      <c r="I198"/>
      <c r="J198"/>
    </row>
    <row r="199" spans="1:256" s="94" customFormat="1" ht="18.75">
      <c r="A199" s="20">
        <v>908</v>
      </c>
      <c r="B199" s="9" t="s">
        <v>194</v>
      </c>
      <c r="C199" s="25"/>
      <c r="D199"/>
      <c r="E199" s="41"/>
      <c r="F199"/>
      <c r="G199"/>
      <c r="I199"/>
      <c r="J199"/>
      <c r="K199" s="94">
        <v>10000</v>
      </c>
      <c r="IV199" s="102" t="s">
        <v>211</v>
      </c>
    </row>
    <row r="200" spans="1:11" s="88" customFormat="1" ht="15">
      <c r="A200" s="7">
        <v>909</v>
      </c>
      <c r="B200" s="9" t="s">
        <v>14</v>
      </c>
      <c r="C200" s="9"/>
      <c r="D200" s="21">
        <v>3294</v>
      </c>
      <c r="E200" s="41">
        <v>700</v>
      </c>
      <c r="F200" s="21">
        <v>2088</v>
      </c>
      <c r="G200" s="21">
        <v>977.5</v>
      </c>
      <c r="H200" s="72">
        <v>4000</v>
      </c>
      <c r="I200"/>
      <c r="J200"/>
      <c r="K200" s="88">
        <v>4000</v>
      </c>
    </row>
    <row r="201" spans="1:11" s="88" customFormat="1" ht="15.75" thickBot="1">
      <c r="A201" s="7"/>
      <c r="B201" s="9"/>
      <c r="C201" s="9"/>
      <c r="D201" s="28">
        <f>SUM(D200)</f>
        <v>3294</v>
      </c>
      <c r="E201" s="62">
        <f>SUM(E200)</f>
        <v>700</v>
      </c>
      <c r="F201" s="28">
        <f>SUM(F200)</f>
        <v>2088</v>
      </c>
      <c r="G201" s="28">
        <f>SUM(G200)</f>
        <v>977.5</v>
      </c>
      <c r="H201" s="28">
        <f>SUM(H200)</f>
        <v>4000</v>
      </c>
      <c r="I201"/>
      <c r="J201"/>
      <c r="K201" s="28">
        <f>SUM(K200)</f>
        <v>4000</v>
      </c>
    </row>
    <row r="202" spans="1:10" s="88" customFormat="1" ht="15.75" thickTop="1">
      <c r="A202" s="7"/>
      <c r="B202" s="9"/>
      <c r="C202" s="9"/>
      <c r="D202"/>
      <c r="E202" s="101"/>
      <c r="F202"/>
      <c r="G202"/>
      <c r="H202" s="72"/>
      <c r="I202"/>
      <c r="J202"/>
    </row>
    <row r="203" spans="1:11" s="88" customFormat="1" ht="15.75" thickBot="1">
      <c r="A203" s="67" t="s">
        <v>90</v>
      </c>
      <c r="B203" s="8"/>
      <c r="C203" s="10"/>
      <c r="D203" s="28">
        <f>D94+D114+D154+D156+D169+D187+D196+D201</f>
        <v>941977</v>
      </c>
      <c r="E203" s="62">
        <f>E94+E114+E154+E156+E169+E187+E196+E201</f>
        <v>982518</v>
      </c>
      <c r="F203" s="28">
        <f>F94+F114+F154+F156+F169+F187+F196+F201</f>
        <v>942549</v>
      </c>
      <c r="G203" s="28">
        <f>G94+G114+G154+G156+G169+G187+G196+G201</f>
        <v>963790.8600000001</v>
      </c>
      <c r="H203" s="28">
        <f>H94+H114+H154+H156+H169+H187+H196+H201</f>
        <v>1084985.75</v>
      </c>
      <c r="I203"/>
      <c r="J203"/>
      <c r="K203" s="28">
        <f>K94+K114+K154+K156+K169+K187+K196+K201</f>
        <v>1177614.45</v>
      </c>
    </row>
    <row r="204" spans="1:10" s="88" customFormat="1" ht="15.75" thickTop="1">
      <c r="A204" s="20"/>
      <c r="B204" s="9"/>
      <c r="C204" s="9"/>
      <c r="D204"/>
      <c r="E204" s="41"/>
      <c r="F204"/>
      <c r="G204"/>
      <c r="H204" s="72"/>
      <c r="I204"/>
      <c r="J204"/>
    </row>
    <row r="205" spans="1:10" s="88" customFormat="1" ht="15">
      <c r="A205" s="20"/>
      <c r="B205" s="9"/>
      <c r="C205" s="9"/>
      <c r="D205"/>
      <c r="E205" s="41"/>
      <c r="F205"/>
      <c r="G205"/>
      <c r="H205" s="72"/>
      <c r="I205"/>
      <c r="J205"/>
    </row>
    <row r="206" spans="1:10" s="88" customFormat="1" ht="15">
      <c r="A206" s="17" t="s">
        <v>166</v>
      </c>
      <c r="B206" s="9"/>
      <c r="C206" s="9"/>
      <c r="D206"/>
      <c r="E206" s="41"/>
      <c r="F206"/>
      <c r="G206"/>
      <c r="H206" s="72"/>
      <c r="I206"/>
      <c r="J206"/>
    </row>
    <row r="207" spans="1:11" s="88" customFormat="1" ht="15">
      <c r="A207" s="7">
        <v>1301</v>
      </c>
      <c r="B207" s="9" t="s">
        <v>167</v>
      </c>
      <c r="C207" s="9"/>
      <c r="D207" s="9">
        <v>7500</v>
      </c>
      <c r="E207" s="41">
        <v>21248</v>
      </c>
      <c r="F207" s="9">
        <v>2300</v>
      </c>
      <c r="G207" s="9">
        <v>18919.32</v>
      </c>
      <c r="H207" s="72">
        <v>20000</v>
      </c>
      <c r="I207"/>
      <c r="J207"/>
      <c r="K207" s="88">
        <v>20000</v>
      </c>
    </row>
    <row r="208" spans="1:10" s="88" customFormat="1" ht="15">
      <c r="A208" s="7"/>
      <c r="B208" s="9"/>
      <c r="C208" s="9"/>
      <c r="D208"/>
      <c r="E208" s="41"/>
      <c r="F208"/>
      <c r="G208"/>
      <c r="H208" s="72"/>
      <c r="I208"/>
      <c r="J208"/>
    </row>
    <row r="209" spans="1:10" s="88" customFormat="1" ht="15">
      <c r="A209" s="17" t="s">
        <v>91</v>
      </c>
      <c r="B209" s="9"/>
      <c r="C209" s="9"/>
      <c r="D209"/>
      <c r="E209" s="41"/>
      <c r="F209"/>
      <c r="G209"/>
      <c r="H209" s="72"/>
      <c r="I209"/>
      <c r="J209"/>
    </row>
    <row r="210" spans="1:10" s="88" customFormat="1" ht="15">
      <c r="A210" s="7">
        <v>1601</v>
      </c>
      <c r="B210" s="9" t="s">
        <v>92</v>
      </c>
      <c r="C210" s="9"/>
      <c r="D210"/>
      <c r="E210" s="41"/>
      <c r="F210"/>
      <c r="G210"/>
      <c r="H210" s="72"/>
      <c r="I210"/>
      <c r="J210"/>
    </row>
    <row r="211" spans="1:11" s="88" customFormat="1" ht="15.75" thickBot="1">
      <c r="A211" s="7" t="s">
        <v>94</v>
      </c>
      <c r="B211" s="9"/>
      <c r="C211" s="9"/>
      <c r="D211" s="30">
        <f>SUM(D203+D207+D210)</f>
        <v>949477</v>
      </c>
      <c r="E211" s="71">
        <f>SUM(E203+E207+E210)</f>
        <v>1003766</v>
      </c>
      <c r="F211" s="30">
        <f>SUM(F203+F207+F210)</f>
        <v>944849</v>
      </c>
      <c r="G211" s="30">
        <f>SUM(G203+G207+G210)</f>
        <v>982710.18</v>
      </c>
      <c r="H211" s="30">
        <f>SUM(H203+H207+H210)</f>
        <v>1104985.75</v>
      </c>
      <c r="I211"/>
      <c r="J211"/>
      <c r="K211" s="30">
        <f>SUM(K203+K207+K210)</f>
        <v>1197614.45</v>
      </c>
    </row>
    <row r="212" spans="1:10" s="88" customFormat="1" ht="15.75" thickTop="1">
      <c r="A212" s="7"/>
      <c r="B212" s="9"/>
      <c r="C212" s="9"/>
      <c r="D212"/>
      <c r="E212" s="41"/>
      <c r="F212"/>
      <c r="G212"/>
      <c r="H212" s="72"/>
      <c r="I212"/>
      <c r="J212"/>
    </row>
    <row r="213" spans="1:10" s="88" customFormat="1" ht="15">
      <c r="A213" s="17" t="s">
        <v>93</v>
      </c>
      <c r="B213" s="9"/>
      <c r="C213" s="9"/>
      <c r="D213"/>
      <c r="E213" s="41"/>
      <c r="F213"/>
      <c r="G213"/>
      <c r="H213" s="72"/>
      <c r="I213"/>
      <c r="J213"/>
    </row>
    <row r="214" spans="1:11" s="88" customFormat="1" ht="15">
      <c r="A214" s="7">
        <v>1501</v>
      </c>
      <c r="B214" s="9" t="s">
        <v>168</v>
      </c>
      <c r="C214" s="9"/>
      <c r="D214" s="9">
        <f>D239</f>
        <v>225000</v>
      </c>
      <c r="E214" s="9">
        <v>275000</v>
      </c>
      <c r="F214" s="9">
        <f>F239</f>
        <v>277500</v>
      </c>
      <c r="G214" s="9">
        <f>G239</f>
        <v>251500</v>
      </c>
      <c r="H214" s="9">
        <f>H239</f>
        <v>247500</v>
      </c>
      <c r="I214"/>
      <c r="J214"/>
      <c r="K214" s="9">
        <f>K239</f>
        <v>252000</v>
      </c>
    </row>
    <row r="215" spans="1:10" s="88" customFormat="1" ht="15">
      <c r="A215" s="7"/>
      <c r="B215"/>
      <c r="C215" s="9"/>
      <c r="D215"/>
      <c r="E215" s="45"/>
      <c r="F215"/>
      <c r="G215"/>
      <c r="H215" s="72"/>
      <c r="I215"/>
      <c r="J215"/>
    </row>
    <row r="216" spans="1:11" s="88" customFormat="1" ht="16.5" thickBot="1">
      <c r="A216" s="32" t="s">
        <v>121</v>
      </c>
      <c r="B216"/>
      <c r="C216" s="9"/>
      <c r="D216" s="28">
        <f>D211+D214</f>
        <v>1174477</v>
      </c>
      <c r="E216" s="62">
        <f>E211+E214</f>
        <v>1278766</v>
      </c>
      <c r="F216" s="28">
        <f>F211+F214</f>
        <v>1222349</v>
      </c>
      <c r="G216" s="28">
        <f>G211+G214</f>
        <v>1234210.1800000002</v>
      </c>
      <c r="H216" s="28">
        <f>H211+H214</f>
        <v>1352485.75</v>
      </c>
      <c r="I216"/>
      <c r="J216"/>
      <c r="K216" s="28">
        <f>K211+K214</f>
        <v>1449614.45</v>
      </c>
    </row>
    <row r="217" spans="1:10" s="88" customFormat="1" ht="15.75" thickTop="1">
      <c r="A217" s="7"/>
      <c r="B217" s="9"/>
      <c r="C217" s="9"/>
      <c r="D217"/>
      <c r="E217" s="41"/>
      <c r="F217"/>
      <c r="G217"/>
      <c r="H217" s="72"/>
      <c r="I217"/>
      <c r="J217"/>
    </row>
    <row r="218" spans="1:11" s="88" customFormat="1" ht="15.75">
      <c r="A218" s="32" t="s">
        <v>122</v>
      </c>
      <c r="B218"/>
      <c r="C218" s="9"/>
      <c r="D218" s="10">
        <f>D32</f>
        <v>1285542</v>
      </c>
      <c r="E218" s="10">
        <f>E32</f>
        <v>1332182</v>
      </c>
      <c r="F218" s="10">
        <f>F32</f>
        <v>1443047</v>
      </c>
      <c r="G218" s="10">
        <f>G32</f>
        <v>1337912.19</v>
      </c>
      <c r="H218" s="10">
        <f>H32</f>
        <v>1352485.58335</v>
      </c>
      <c r="I218"/>
      <c r="J218"/>
      <c r="K218" s="10">
        <f>K32</f>
        <v>1449614.489976</v>
      </c>
    </row>
    <row r="219" spans="1:11" s="88" customFormat="1" ht="15">
      <c r="A219" s="22"/>
      <c r="B219" s="10" t="s">
        <v>139</v>
      </c>
      <c r="C219" s="9"/>
      <c r="D219" s="37">
        <f>D218-D216</f>
        <v>111065</v>
      </c>
      <c r="E219" s="37">
        <f>E218-E216</f>
        <v>53416</v>
      </c>
      <c r="F219" s="38">
        <f>F218-F216</f>
        <v>220698</v>
      </c>
      <c r="G219" s="38">
        <f>G218-G216</f>
        <v>103702.00999999978</v>
      </c>
      <c r="H219" s="38">
        <f>H218-H216</f>
        <v>-0.1666500000283122</v>
      </c>
      <c r="I219"/>
      <c r="J219"/>
      <c r="K219" s="38">
        <f>K218-K216</f>
        <v>0.039976000087335706</v>
      </c>
    </row>
    <row r="220" spans="1:10" s="88" customFormat="1" ht="15">
      <c r="A220" s="22"/>
      <c r="B220" s="9"/>
      <c r="C220" s="9"/>
      <c r="D220"/>
      <c r="E220" s="41"/>
      <c r="F220"/>
      <c r="G220"/>
      <c r="H220" s="72"/>
      <c r="I220"/>
      <c r="J220"/>
    </row>
    <row r="221" spans="1:16" s="88" customFormat="1" ht="15">
      <c r="A221" s="69" t="s">
        <v>178</v>
      </c>
      <c r="B221"/>
      <c r="C221" s="9"/>
      <c r="D221"/>
      <c r="E221" s="41"/>
      <c r="F221"/>
      <c r="G221"/>
      <c r="H221" s="72"/>
      <c r="I221" s="57" t="s">
        <v>150</v>
      </c>
      <c r="J221" s="57"/>
      <c r="K221" s="92"/>
      <c r="L221" s="91"/>
      <c r="M221" s="91"/>
      <c r="N221" s="91"/>
      <c r="O221" s="91"/>
      <c r="P221" s="91"/>
    </row>
    <row r="222" spans="1:256" s="88" customFormat="1" ht="15">
      <c r="A222" s="22"/>
      <c r="B222" s="9"/>
      <c r="C222" s="9"/>
      <c r="D222"/>
      <c r="E222" s="41"/>
      <c r="F222"/>
      <c r="G222"/>
      <c r="H222" s="72"/>
      <c r="I222"/>
      <c r="J222"/>
      <c r="IV222" s="106" t="s">
        <v>218</v>
      </c>
    </row>
    <row r="223" spans="1:256" s="88" customFormat="1" ht="15">
      <c r="A223" s="7"/>
      <c r="B223" s="9" t="s">
        <v>95</v>
      </c>
      <c r="C223" s="9"/>
      <c r="D223" s="9">
        <v>80000</v>
      </c>
      <c r="E223" s="43">
        <v>144000</v>
      </c>
      <c r="F223" s="9">
        <v>60000</v>
      </c>
      <c r="G223" s="19">
        <v>100000</v>
      </c>
      <c r="H223" s="72">
        <v>120000</v>
      </c>
      <c r="I223"/>
      <c r="J223"/>
      <c r="K223" s="100">
        <v>100000</v>
      </c>
      <c r="L223" s="88" t="s">
        <v>151</v>
      </c>
      <c r="IV223" s="100" t="s">
        <v>213</v>
      </c>
    </row>
    <row r="224" spans="1:10" s="88" customFormat="1" ht="15">
      <c r="A224" s="7"/>
      <c r="B224" s="9"/>
      <c r="C224" s="9"/>
      <c r="D224"/>
      <c r="E224" s="41"/>
      <c r="F224"/>
      <c r="G224"/>
      <c r="H224" s="72"/>
      <c r="I224"/>
      <c r="J224"/>
    </row>
    <row r="225" spans="1:256" s="88" customFormat="1" ht="15">
      <c r="A225" s="22"/>
      <c r="B225" s="9" t="s">
        <v>103</v>
      </c>
      <c r="C225" s="9"/>
      <c r="D225" s="9">
        <v>0</v>
      </c>
      <c r="E225" s="41">
        <v>500</v>
      </c>
      <c r="F225" s="9">
        <v>1000</v>
      </c>
      <c r="G225" s="9">
        <v>0</v>
      </c>
      <c r="H225" s="72">
        <v>500</v>
      </c>
      <c r="I225"/>
      <c r="J225"/>
      <c r="K225" s="88">
        <v>1000</v>
      </c>
      <c r="IV225" s="88">
        <v>-400</v>
      </c>
    </row>
    <row r="226" spans="1:10" s="88" customFormat="1" ht="15">
      <c r="A226" s="22"/>
      <c r="B226" s="9"/>
      <c r="C226" s="9"/>
      <c r="D226"/>
      <c r="E226" s="41"/>
      <c r="F226"/>
      <c r="G226"/>
      <c r="H226" s="72"/>
      <c r="I226"/>
      <c r="J226"/>
    </row>
    <row r="227" spans="1:256" s="88" customFormat="1" ht="15">
      <c r="A227" s="7"/>
      <c r="B227" s="9" t="s">
        <v>96</v>
      </c>
      <c r="C227" s="9"/>
      <c r="D227" s="9">
        <v>110000</v>
      </c>
      <c r="E227" s="43">
        <v>5000</v>
      </c>
      <c r="F227" s="9">
        <v>30000</v>
      </c>
      <c r="G227" s="9">
        <v>10000</v>
      </c>
      <c r="H227" s="72">
        <v>10000</v>
      </c>
      <c r="I227"/>
      <c r="J227"/>
      <c r="K227" s="88">
        <v>15000</v>
      </c>
      <c r="IV227" s="95" t="s">
        <v>203</v>
      </c>
    </row>
    <row r="228" spans="1:10" s="88" customFormat="1" ht="15">
      <c r="A228" s="7"/>
      <c r="B228" s="9"/>
      <c r="C228" s="9"/>
      <c r="D228"/>
      <c r="E228" s="41"/>
      <c r="F228"/>
      <c r="G228"/>
      <c r="H228" s="72"/>
      <c r="I228"/>
      <c r="J228"/>
    </row>
    <row r="229" spans="1:256" s="88" customFormat="1" ht="15">
      <c r="A229" s="7"/>
      <c r="B229" s="9" t="s">
        <v>97</v>
      </c>
      <c r="C229" s="9"/>
      <c r="D229" s="9">
        <v>30000</v>
      </c>
      <c r="E229" s="41">
        <v>20000</v>
      </c>
      <c r="F229" s="9">
        <v>20000</v>
      </c>
      <c r="G229" s="9">
        <v>5000</v>
      </c>
      <c r="H229" s="72">
        <v>5000</v>
      </c>
      <c r="I229"/>
      <c r="J229"/>
      <c r="K229" s="88">
        <v>10000</v>
      </c>
      <c r="L229" s="88" t="s">
        <v>144</v>
      </c>
      <c r="IV229" s="95" t="s">
        <v>204</v>
      </c>
    </row>
    <row r="230" spans="1:10" s="88" customFormat="1" ht="15">
      <c r="A230" s="7"/>
      <c r="B230" s="9"/>
      <c r="C230" s="9"/>
      <c r="D230" s="9"/>
      <c r="E230" s="41"/>
      <c r="F230"/>
      <c r="G230"/>
      <c r="H230" s="72"/>
      <c r="I230"/>
      <c r="J230"/>
    </row>
    <row r="231" spans="1:256" s="88" customFormat="1" ht="15">
      <c r="A231" s="7"/>
      <c r="B231" s="9" t="s">
        <v>141</v>
      </c>
      <c r="C231" s="9"/>
      <c r="D231" s="9"/>
      <c r="E231" s="41">
        <v>100000</v>
      </c>
      <c r="F231" s="60">
        <v>110000</v>
      </c>
      <c r="G231" s="60">
        <v>105000</v>
      </c>
      <c r="H231" s="72">
        <v>105000</v>
      </c>
      <c r="I231"/>
      <c r="J231"/>
      <c r="K231" s="88">
        <v>115000</v>
      </c>
      <c r="L231" s="88" t="s">
        <v>146</v>
      </c>
      <c r="IV231" s="106" t="s">
        <v>219</v>
      </c>
    </row>
    <row r="232" spans="1:10" s="88" customFormat="1" ht="15">
      <c r="A232" s="7"/>
      <c r="B232" s="9"/>
      <c r="C232" s="9"/>
      <c r="D232"/>
      <c r="E232" s="40"/>
      <c r="F232"/>
      <c r="G232"/>
      <c r="H232" s="72"/>
      <c r="I232"/>
      <c r="J232"/>
    </row>
    <row r="233" spans="1:256" s="88" customFormat="1" ht="15">
      <c r="A233" s="7"/>
      <c r="B233" s="9" t="s">
        <v>104</v>
      </c>
      <c r="C233" s="9"/>
      <c r="D233" s="9">
        <v>5000</v>
      </c>
      <c r="E233" s="46">
        <v>500</v>
      </c>
      <c r="F233" s="9">
        <v>500</v>
      </c>
      <c r="G233" s="9">
        <v>500</v>
      </c>
      <c r="H233" s="72">
        <v>1000</v>
      </c>
      <c r="I233"/>
      <c r="J233"/>
      <c r="K233" s="88">
        <v>10000</v>
      </c>
      <c r="IV233" s="95" t="s">
        <v>205</v>
      </c>
    </row>
    <row r="234" spans="1:10" s="88" customFormat="1" ht="15">
      <c r="A234" s="7"/>
      <c r="B234" s="9"/>
      <c r="C234" s="9"/>
      <c r="D234"/>
      <c r="E234" s="40"/>
      <c r="F234"/>
      <c r="G234"/>
      <c r="H234" s="72"/>
      <c r="I234"/>
      <c r="J234"/>
    </row>
    <row r="235" spans="1:256" s="88" customFormat="1" ht="15">
      <c r="A235" s="7"/>
      <c r="B235" s="19" t="s">
        <v>110</v>
      </c>
      <c r="C235" s="9"/>
      <c r="D235" s="9">
        <v>0</v>
      </c>
      <c r="E235" s="40"/>
      <c r="F235" s="9">
        <v>1000</v>
      </c>
      <c r="G235" s="9">
        <v>1000</v>
      </c>
      <c r="H235" s="72">
        <v>1000</v>
      </c>
      <c r="I235"/>
      <c r="J235"/>
      <c r="K235" s="91">
        <v>1000</v>
      </c>
      <c r="IV235" s="103" t="s">
        <v>215</v>
      </c>
    </row>
    <row r="236" spans="1:10" s="88" customFormat="1" ht="15">
      <c r="A236" s="7"/>
      <c r="B236" s="19"/>
      <c r="C236" s="9"/>
      <c r="D236" s="9"/>
      <c r="E236" s="40"/>
      <c r="F236"/>
      <c r="G236"/>
      <c r="H236" s="72"/>
      <c r="I236"/>
      <c r="J236"/>
    </row>
    <row r="237" spans="1:256" s="88" customFormat="1" ht="15">
      <c r="A237" s="7"/>
      <c r="B237" s="77" t="s">
        <v>138</v>
      </c>
      <c r="C237" s="9"/>
      <c r="D237" s="9"/>
      <c r="E237" s="40">
        <v>5000</v>
      </c>
      <c r="F237" s="60">
        <v>55000</v>
      </c>
      <c r="G237" s="60">
        <v>30000</v>
      </c>
      <c r="H237" s="72">
        <v>5000</v>
      </c>
      <c r="I237"/>
      <c r="J237"/>
      <c r="K237" s="88">
        <v>0</v>
      </c>
      <c r="L237" s="88" t="s">
        <v>152</v>
      </c>
      <c r="IV237" s="95" t="s">
        <v>206</v>
      </c>
    </row>
    <row r="238" spans="1:10" s="88" customFormat="1" ht="15">
      <c r="A238" s="7"/>
      <c r="B238" s="9"/>
      <c r="C238" s="9"/>
      <c r="D238"/>
      <c r="E238" s="40"/>
      <c r="F238"/>
      <c r="G238"/>
      <c r="H238" s="72"/>
      <c r="I238"/>
      <c r="J238"/>
    </row>
    <row r="239" spans="1:11" s="88" customFormat="1" ht="18.75">
      <c r="A239" s="68" t="s">
        <v>143</v>
      </c>
      <c r="B239" s="70"/>
      <c r="C239" s="9"/>
      <c r="D239" s="10">
        <f>SUM(D223:D235)</f>
        <v>225000</v>
      </c>
      <c r="E239" s="63">
        <v>275000</v>
      </c>
      <c r="F239" s="10">
        <f>SUM(F223:F237)</f>
        <v>277500</v>
      </c>
      <c r="G239" s="10">
        <f>SUM(G223:G237)</f>
        <v>251500</v>
      </c>
      <c r="H239" s="10">
        <f>SUM(H223:H237)</f>
        <v>247500</v>
      </c>
      <c r="I239"/>
      <c r="J239"/>
      <c r="K239" s="10">
        <f>SUM(K223:K237)</f>
        <v>252000</v>
      </c>
    </row>
    <row r="240" spans="1:10" s="88" customFormat="1" ht="18.75">
      <c r="A240" s="68"/>
      <c r="B240" s="70"/>
      <c r="C240" s="9"/>
      <c r="D240" s="10"/>
      <c r="E240" s="63"/>
      <c r="F240" s="10"/>
      <c r="G240" s="10"/>
      <c r="H240" s="72"/>
      <c r="I240"/>
      <c r="J240"/>
    </row>
    <row r="241" spans="1:256" s="88" customFormat="1" ht="23.25">
      <c r="A241" s="9"/>
      <c r="B241" s="76" t="s">
        <v>171</v>
      </c>
      <c r="C241" s="9"/>
      <c r="D241"/>
      <c r="E241" s="40"/>
      <c r="F241"/>
      <c r="G241" s="78">
        <v>130810</v>
      </c>
      <c r="H241" s="79">
        <v>130810</v>
      </c>
      <c r="I241"/>
      <c r="J241"/>
      <c r="K241" s="86"/>
      <c r="IV241" s="95">
        <v>30538</v>
      </c>
    </row>
    <row r="242" spans="1:11" s="88" customFormat="1" ht="15.75">
      <c r="A242" s="9"/>
      <c r="B242" s="64" t="s">
        <v>123</v>
      </c>
      <c r="C242" s="9"/>
      <c r="D242" s="49">
        <f>D80+D66+D75+D76+D77+D246+D78+D82+D108+D148+D149+D150+D151+D152+D168+D182+D183+D184+D186</f>
        <v>348543</v>
      </c>
      <c r="E242" s="49">
        <f>E80+E66+E75+E76+E77+E78+E82+E108+E148+E149+E150+E151+E152+E168+E182+E183+E184+E186</f>
        <v>356405</v>
      </c>
      <c r="F242" s="49">
        <f>F80+F66+F75+F76+F77+F78+F82+F108+F148+F149+F150+F151+F152+F182+F183+F184+F186</f>
        <v>326903</v>
      </c>
      <c r="G242" s="49">
        <f>G80+G66+G75+G76+G77+G78+G82+G108+G148+G149+G150+G151+G152+G182+G183+G184+G186</f>
        <v>338535.52999999997</v>
      </c>
      <c r="H242" s="49">
        <f>H80+H66+H75+H76+H77+H78+H82+H108+H148+H149+H150+H151+H152+H182+H183+H184+H186</f>
        <v>355500</v>
      </c>
      <c r="I242"/>
      <c r="J242"/>
      <c r="K242" s="49">
        <f>K80+K66+K75+K76+K77+K78+K82+K108+K148+K149+K150+K151+K152+K182+K183+K184+K186</f>
        <v>391300</v>
      </c>
    </row>
    <row r="243" spans="1:10" s="88" customFormat="1" ht="15">
      <c r="A243" s="9"/>
      <c r="B243" s="9"/>
      <c r="C243" s="9"/>
      <c r="D243"/>
      <c r="E243" s="33"/>
      <c r="F243"/>
      <c r="G243"/>
      <c r="H243" s="72"/>
      <c r="I243"/>
      <c r="J243"/>
    </row>
    <row r="244" spans="1:10" s="88" customFormat="1" ht="15">
      <c r="A244" s="9"/>
      <c r="B244" s="10" t="s">
        <v>180</v>
      </c>
      <c r="C244" s="9"/>
      <c r="D244" s="56" t="s">
        <v>142</v>
      </c>
      <c r="E244" s="37"/>
      <c r="F244" s="83">
        <v>500000</v>
      </c>
      <c r="G244" s="52"/>
      <c r="H244" s="72"/>
      <c r="I244"/>
      <c r="J244"/>
    </row>
    <row r="245" spans="1:10" s="88" customFormat="1" ht="15">
      <c r="A245" s="74"/>
      <c r="B245" s="75"/>
      <c r="C245" s="75"/>
      <c r="D245"/>
      <c r="E245" s="33"/>
      <c r="F245"/>
      <c r="G245"/>
      <c r="H245" s="72"/>
      <c r="I245"/>
      <c r="J245"/>
    </row>
    <row r="246" spans="1:10" s="88" customFormat="1" ht="45">
      <c r="A246" s="75"/>
      <c r="B246" s="75" t="s">
        <v>214</v>
      </c>
      <c r="C246" s="75"/>
      <c r="D246"/>
      <c r="E246" s="33"/>
      <c r="F246"/>
      <c r="G246"/>
      <c r="H246" s="72"/>
      <c r="I246"/>
      <c r="J246"/>
    </row>
    <row r="247" spans="1:10" s="88" customFormat="1" ht="15">
      <c r="A247" s="75"/>
      <c r="B247" s="75"/>
      <c r="C247" s="75"/>
      <c r="D247"/>
      <c r="E247" s="33"/>
      <c r="F247"/>
      <c r="G247"/>
      <c r="H247" s="72"/>
      <c r="I247"/>
      <c r="J247"/>
    </row>
    <row r="248" spans="1:10" s="88" customFormat="1" ht="7.5" customHeight="1">
      <c r="A248" s="75"/>
      <c r="B248" s="75"/>
      <c r="C248" s="75"/>
      <c r="D248"/>
      <c r="E248"/>
      <c r="F248"/>
      <c r="G248"/>
      <c r="H248" s="72"/>
      <c r="I248"/>
      <c r="J248"/>
    </row>
    <row r="249" spans="1:10" s="88" customFormat="1" ht="15">
      <c r="A249" s="2"/>
      <c r="B249" s="23"/>
      <c r="C249" s="23"/>
      <c r="D249"/>
      <c r="E249"/>
      <c r="F249"/>
      <c r="G249"/>
      <c r="H249"/>
      <c r="I249"/>
      <c r="J249"/>
    </row>
    <row r="250" spans="1:10" s="88" customFormat="1" ht="15">
      <c r="A250" s="2"/>
      <c r="B250" s="23"/>
      <c r="C250" s="23"/>
      <c r="D250"/>
      <c r="E250"/>
      <c r="F250"/>
      <c r="G250"/>
      <c r="H250"/>
      <c r="I250"/>
      <c r="J250"/>
    </row>
    <row r="251" spans="1:10" s="88" customFormat="1" ht="15">
      <c r="A251" s="2"/>
      <c r="B251" s="23"/>
      <c r="C251" s="23"/>
      <c r="D251"/>
      <c r="E251"/>
      <c r="F251"/>
      <c r="G251"/>
      <c r="H251"/>
      <c r="I251"/>
      <c r="J251"/>
    </row>
    <row r="252" spans="1:10" s="88" customFormat="1" ht="15">
      <c r="A252" s="2"/>
      <c r="B252" s="23"/>
      <c r="C252" s="23"/>
      <c r="D252"/>
      <c r="E252"/>
      <c r="F252"/>
      <c r="G252"/>
      <c r="H252"/>
      <c r="I252"/>
      <c r="J252"/>
    </row>
    <row r="253" spans="1:10" s="88" customFormat="1" ht="15">
      <c r="A253" s="2"/>
      <c r="B253" s="23"/>
      <c r="C253" s="23"/>
      <c r="D253"/>
      <c r="E253"/>
      <c r="F253"/>
      <c r="G253"/>
      <c r="H253"/>
      <c r="I253"/>
      <c r="J253"/>
    </row>
    <row r="254" spans="1:10" s="88" customFormat="1" ht="15">
      <c r="A254" s="2"/>
      <c r="B254" s="23"/>
      <c r="C254" s="23"/>
      <c r="D254"/>
      <c r="E254"/>
      <c r="F254"/>
      <c r="G254"/>
      <c r="H254"/>
      <c r="I254"/>
      <c r="J254"/>
    </row>
    <row r="255" spans="1:10" s="88" customFormat="1" ht="15">
      <c r="A255" s="2"/>
      <c r="B255" s="23"/>
      <c r="C255" s="23"/>
      <c r="D255"/>
      <c r="E255"/>
      <c r="F255"/>
      <c r="G255"/>
      <c r="H255"/>
      <c r="I255"/>
      <c r="J255"/>
    </row>
    <row r="256" spans="1:10" s="88" customFormat="1" ht="15">
      <c r="A256" s="2"/>
      <c r="B256" s="23"/>
      <c r="C256" s="23"/>
      <c r="D256"/>
      <c r="E256"/>
      <c r="F256"/>
      <c r="G256"/>
      <c r="H256"/>
      <c r="I256"/>
      <c r="J256"/>
    </row>
    <row r="257" spans="1:10" s="88" customFormat="1" ht="15">
      <c r="A257" s="2"/>
      <c r="B257" s="2"/>
      <c r="C257" s="23"/>
      <c r="D257"/>
      <c r="E257"/>
      <c r="F257"/>
      <c r="G257"/>
      <c r="H257"/>
      <c r="I257"/>
      <c r="J257"/>
    </row>
    <row r="258" spans="1:3" ht="15">
      <c r="A258" s="2"/>
      <c r="B258" s="23"/>
      <c r="C258" s="2"/>
    </row>
    <row r="259" spans="1:3" ht="15">
      <c r="A259" s="2"/>
      <c r="B259" s="23"/>
      <c r="C259" s="23"/>
    </row>
    <row r="260" spans="1:3" ht="15">
      <c r="A260" s="2"/>
      <c r="B260" s="2"/>
      <c r="C260" s="23"/>
    </row>
    <row r="261" spans="1:3" ht="15">
      <c r="A261" s="2"/>
      <c r="B261" s="23"/>
      <c r="C261" s="23"/>
    </row>
    <row r="262" spans="1:3" ht="15">
      <c r="A262" s="2"/>
      <c r="B262" s="23"/>
      <c r="C262" s="23"/>
    </row>
    <row r="263" ht="15">
      <c r="A263" s="1"/>
    </row>
    <row r="264" ht="15">
      <c r="A264" s="2"/>
    </row>
    <row r="265" ht="15">
      <c r="A265" s="2"/>
    </row>
    <row r="266" ht="15">
      <c r="A266" s="1"/>
    </row>
    <row r="267" ht="15">
      <c r="A267" s="2"/>
    </row>
    <row r="268" ht="15">
      <c r="A268" s="2"/>
    </row>
    <row r="269" ht="15">
      <c r="A269" s="1"/>
    </row>
    <row r="270" ht="15">
      <c r="A270" s="2"/>
    </row>
    <row r="271" ht="15">
      <c r="A271" s="2"/>
    </row>
    <row r="272" ht="15">
      <c r="A272" s="1"/>
    </row>
    <row r="273" ht="15">
      <c r="A273" s="2"/>
    </row>
    <row r="274" ht="15">
      <c r="A274" s="2"/>
    </row>
    <row r="275" ht="15">
      <c r="A275" s="1"/>
    </row>
    <row r="276" ht="15">
      <c r="A276" s="2"/>
    </row>
    <row r="277" ht="15">
      <c r="A277" s="1"/>
    </row>
    <row r="278" spans="1:2" ht="15">
      <c r="A278" s="1"/>
      <c r="B278" s="1"/>
    </row>
    <row r="279" ht="15">
      <c r="A279" s="2"/>
    </row>
    <row r="280" ht="15">
      <c r="A280" s="2"/>
    </row>
    <row r="281" ht="15">
      <c r="A281" s="2"/>
    </row>
    <row r="282" ht="15">
      <c r="A282" s="2"/>
    </row>
    <row r="283" ht="15">
      <c r="A283" s="2"/>
    </row>
    <row r="284" ht="15">
      <c r="A284" s="1"/>
    </row>
    <row r="285" ht="15">
      <c r="A285" s="2"/>
    </row>
    <row r="286" ht="15">
      <c r="A286" s="2"/>
    </row>
    <row r="287" ht="15">
      <c r="A287" s="1"/>
    </row>
    <row r="288" ht="15">
      <c r="A288" s="2"/>
    </row>
    <row r="289" ht="15">
      <c r="A289" s="2"/>
    </row>
    <row r="290" ht="15">
      <c r="A290" s="2"/>
    </row>
    <row r="291" ht="15">
      <c r="A291" s="2"/>
    </row>
    <row r="292" ht="15">
      <c r="A292" s="3"/>
    </row>
  </sheetData>
  <sheetProtection/>
  <printOptions/>
  <pageMargins left="0.7" right="0.7" top="0.75" bottom="0.75" header="0.3" footer="0.3"/>
  <pageSetup horizontalDpi="600" verticalDpi="600" orientation="landscape" r:id="rId1"/>
  <headerFooter alignWithMargins="0">
    <oddHeader>&amp;R
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Jacqui</dc:creator>
  <cp:keywords/>
  <dc:description/>
  <cp:lastModifiedBy>Callahan1</cp:lastModifiedBy>
  <cp:lastPrinted>2023-04-18T15:25:02Z</cp:lastPrinted>
  <dcterms:created xsi:type="dcterms:W3CDTF">2012-02-15T17:11:42Z</dcterms:created>
  <dcterms:modified xsi:type="dcterms:W3CDTF">2023-04-24T15:38:24Z</dcterms:modified>
  <cp:category/>
  <cp:version/>
  <cp:contentType/>
  <cp:contentStatus/>
</cp:coreProperties>
</file>