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84f206f1c1da16a/Boro 2025/Budget and Financials/26-27 Budget/"/>
    </mc:Choice>
  </mc:AlternateContent>
  <xr:revisionPtr revIDLastSave="0" documentId="8_{3AA29B21-CE4A-48A3-A82A-A32B03DA631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Guidelines" sheetId="1" r:id="rId1"/>
    <sheet name="Consolidated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4" i="2" l="1"/>
  <c r="E112" i="2"/>
  <c r="E113" i="2"/>
  <c r="E163" i="2"/>
  <c r="E100" i="2"/>
  <c r="E101" i="2"/>
  <c r="E102" i="2"/>
  <c r="E103" i="2"/>
  <c r="E104" i="2"/>
  <c r="E105" i="2"/>
  <c r="E106" i="2"/>
  <c r="E108" i="2"/>
  <c r="E109" i="2"/>
  <c r="E110" i="2"/>
  <c r="E111" i="2"/>
  <c r="E114" i="2"/>
  <c r="E115" i="2"/>
  <c r="E116" i="2"/>
  <c r="E117" i="2"/>
  <c r="E118" i="2"/>
  <c r="E120" i="2"/>
  <c r="E121" i="2"/>
  <c r="E122" i="2"/>
  <c r="E123" i="2"/>
  <c r="E124" i="2"/>
  <c r="E126" i="2"/>
  <c r="E127" i="2"/>
  <c r="E128" i="2"/>
  <c r="E129" i="2"/>
  <c r="E130" i="2"/>
  <c r="E131" i="2"/>
  <c r="E132" i="2"/>
  <c r="E135" i="2"/>
  <c r="E136" i="2"/>
  <c r="E137" i="2"/>
  <c r="E138" i="2"/>
  <c r="E139" i="2"/>
  <c r="E141" i="2"/>
  <c r="E142" i="2"/>
  <c r="E143" i="2"/>
  <c r="E145" i="2"/>
  <c r="E146" i="2"/>
  <c r="E147" i="2"/>
  <c r="E148" i="2"/>
  <c r="E149" i="2"/>
  <c r="E150" i="2"/>
  <c r="E151" i="2"/>
  <c r="E152" i="2"/>
  <c r="E153" i="2"/>
  <c r="E156" i="2"/>
  <c r="E157" i="2"/>
  <c r="E158" i="2"/>
  <c r="E159" i="2"/>
  <c r="E160" i="2"/>
  <c r="E161" i="2"/>
  <c r="E162" i="2"/>
  <c r="E86" i="2"/>
  <c r="E87" i="2"/>
  <c r="E88" i="2"/>
  <c r="E89" i="2"/>
  <c r="E90" i="2"/>
  <c r="E92" i="2"/>
  <c r="E95" i="2"/>
  <c r="E96" i="2"/>
  <c r="E97" i="2"/>
  <c r="E98" i="2"/>
  <c r="E71" i="2"/>
  <c r="E72" i="2"/>
  <c r="E73" i="2"/>
  <c r="E74" i="2"/>
  <c r="E75" i="2"/>
  <c r="E76" i="2"/>
  <c r="E77" i="2"/>
  <c r="E78" i="2"/>
  <c r="E80" i="2"/>
  <c r="E81" i="2"/>
  <c r="E82" i="2"/>
  <c r="E84" i="2"/>
  <c r="E85" i="2"/>
  <c r="E62" i="2"/>
  <c r="E63" i="2"/>
  <c r="E64" i="2"/>
  <c r="E65" i="2"/>
  <c r="E66" i="2"/>
  <c r="E67" i="2"/>
  <c r="E68" i="2"/>
  <c r="E69" i="2"/>
  <c r="E61" i="2"/>
  <c r="D51" i="2"/>
  <c r="C51" i="2"/>
  <c r="E53" i="2"/>
  <c r="E54" i="2"/>
  <c r="E55" i="2"/>
  <c r="E56" i="2"/>
  <c r="E57" i="2"/>
  <c r="E58" i="2"/>
  <c r="E59" i="2"/>
  <c r="E52" i="2"/>
  <c r="E51" i="2" s="1"/>
  <c r="E50" i="2"/>
  <c r="E49" i="2"/>
  <c r="E40" i="2"/>
  <c r="E41" i="2"/>
  <c r="E42" i="2"/>
  <c r="E43" i="2"/>
  <c r="E44" i="2"/>
  <c r="E45" i="2"/>
  <c r="E46" i="2"/>
  <c r="E47" i="2"/>
  <c r="E39" i="2"/>
  <c r="D34" i="2"/>
  <c r="D24" i="2" s="1"/>
  <c r="E36" i="2"/>
  <c r="E37" i="2"/>
  <c r="E35" i="2"/>
  <c r="E28" i="2"/>
  <c r="E29" i="2"/>
  <c r="E30" i="2"/>
  <c r="E31" i="2"/>
  <c r="E32" i="2"/>
  <c r="E33" i="2"/>
  <c r="E25" i="2"/>
  <c r="E26" i="2"/>
  <c r="E27" i="2"/>
  <c r="D171" i="2"/>
  <c r="E171" i="2"/>
  <c r="D155" i="2"/>
  <c r="D144" i="2"/>
  <c r="D140" i="2"/>
  <c r="D134" i="2"/>
  <c r="D125" i="2"/>
  <c r="D119" i="2"/>
  <c r="C119" i="2"/>
  <c r="D107" i="2"/>
  <c r="D99" i="2"/>
  <c r="D94" i="2"/>
  <c r="D91" i="2"/>
  <c r="D83" i="2"/>
  <c r="D79" i="2"/>
  <c r="D70" i="2"/>
  <c r="D60" i="2"/>
  <c r="D48" i="2"/>
  <c r="D38" i="2"/>
  <c r="D19" i="2"/>
  <c r="E19" i="2"/>
  <c r="E14" i="2"/>
  <c r="D14" i="2"/>
  <c r="C14" i="2"/>
  <c r="D11" i="2"/>
  <c r="E11" i="2"/>
  <c r="D7" i="2"/>
  <c r="E7" i="2"/>
  <c r="D3" i="2"/>
  <c r="E3" i="2"/>
  <c r="B119" i="2"/>
  <c r="C19" i="2"/>
  <c r="B51" i="2"/>
  <c r="C171" i="2"/>
  <c r="B171" i="2"/>
  <c r="E38" i="2" l="1"/>
  <c r="D21" i="2"/>
  <c r="E119" i="2"/>
  <c r="E48" i="2"/>
  <c r="E60" i="2"/>
  <c r="D93" i="2"/>
  <c r="E34" i="2"/>
  <c r="E24" i="2"/>
  <c r="D164" i="2"/>
  <c r="D23" i="2"/>
  <c r="D133" i="2"/>
  <c r="E21" i="2"/>
  <c r="B19" i="2"/>
  <c r="B94" i="2"/>
  <c r="B99" i="2"/>
  <c r="B107" i="2"/>
  <c r="B125" i="2"/>
  <c r="B134" i="2"/>
  <c r="B140" i="2"/>
  <c r="B155" i="2"/>
  <c r="C11" i="2"/>
  <c r="C7" i="2"/>
  <c r="C3" i="2"/>
  <c r="C34" i="2"/>
  <c r="C24" i="2" s="1"/>
  <c r="B34" i="2"/>
  <c r="B24" i="2" s="1"/>
  <c r="C107" i="2"/>
  <c r="E107" i="2" s="1"/>
  <c r="C125" i="2"/>
  <c r="E125" i="2" s="1"/>
  <c r="C155" i="2"/>
  <c r="E155" i="2" s="1"/>
  <c r="C144" i="2"/>
  <c r="E144" i="2" s="1"/>
  <c r="C140" i="2"/>
  <c r="E140" i="2" s="1"/>
  <c r="C134" i="2"/>
  <c r="E134" i="2" s="1"/>
  <c r="C99" i="2"/>
  <c r="E99" i="2" s="1"/>
  <c r="C94" i="2"/>
  <c r="E94" i="2" s="1"/>
  <c r="C91" i="2"/>
  <c r="E91" i="2" s="1"/>
  <c r="C83" i="2"/>
  <c r="E83" i="2" s="1"/>
  <c r="C79" i="2"/>
  <c r="E79" i="2" s="1"/>
  <c r="C70" i="2"/>
  <c r="E70" i="2" s="1"/>
  <c r="C38" i="2"/>
  <c r="C48" i="2"/>
  <c r="C60" i="2"/>
  <c r="B14" i="2"/>
  <c r="B91" i="2"/>
  <c r="B83" i="2"/>
  <c r="B79" i="2"/>
  <c r="B70" i="2"/>
  <c r="B60" i="2"/>
  <c r="B48" i="2"/>
  <c r="B38" i="2"/>
  <c r="B11" i="2"/>
  <c r="B7" i="2"/>
  <c r="B3" i="2"/>
  <c r="E164" i="2" l="1"/>
  <c r="E23" i="2"/>
  <c r="C21" i="2"/>
  <c r="B164" i="2"/>
  <c r="C164" i="2"/>
  <c r="C133" i="2"/>
  <c r="E133" i="2" s="1"/>
  <c r="C23" i="2"/>
  <c r="C93" i="2"/>
  <c r="E93" i="2" s="1"/>
  <c r="B133" i="2"/>
  <c r="B23" i="2"/>
  <c r="B21" i="2"/>
  <c r="B93" i="2"/>
</calcChain>
</file>

<file path=xl/sharedStrings.xml><?xml version="1.0" encoding="utf-8"?>
<sst xmlns="http://schemas.openxmlformats.org/spreadsheetml/2006/main" count="208" uniqueCount="204">
  <si>
    <t>Company name</t>
  </si>
  <si>
    <t>BOROUGH OF STONINGTON</t>
  </si>
  <si>
    <t>Budget name</t>
  </si>
  <si>
    <t>FY_2025 2026  BUDGET</t>
  </si>
  <si>
    <t>Budget type</t>
  </si>
  <si>
    <t>Profit and loss</t>
  </si>
  <si>
    <t>Period</t>
  </si>
  <si>
    <t>FY 2026 (Jul 2025 - Jun 2026)</t>
  </si>
  <si>
    <t>Follow these guidelines when you want to get your budget back to QuickBooks.</t>
  </si>
  <si>
    <t/>
  </si>
  <si>
    <t xml:space="preserve"> QuickBooks uses the budget details on this sheet to read budget type, timeline, categories, and so on. When you update this info and save the budget with a new name and budgeting period, you're creating a new budget.</t>
  </si>
  <si>
    <t>* Do not delete the guidelines sheet.</t>
  </si>
  <si>
    <t>* Do not change the sheet names.</t>
  </si>
  <si>
    <t>* Do not change the row or column labels. Rows with invalid entries will be ignored during upload.</t>
  </si>
  <si>
    <t>* Leave unwanted columns or rows blank. You can edit the budget in QuickBooks once the upload is complete.</t>
  </si>
  <si>
    <t>* Add columns only at the end and not in between.</t>
  </si>
  <si>
    <t>* You can add or remove rows as needed.</t>
  </si>
  <si>
    <t>* The accounts you see in the template are taken from the company chart of accounts to which you want to import your budget.</t>
  </si>
  <si>
    <t>* You can format the template, rename your budget, and add in numbers and formulas.</t>
  </si>
  <si>
    <t>* Enter cell values only between -99,999,999,999 and +99,999,999,999</t>
  </si>
  <si>
    <t>Accounts</t>
  </si>
  <si>
    <t xml:space="preserve">   4100 Income</t>
  </si>
  <si>
    <t xml:space="preserve">      4010 Fire District Fees</t>
  </si>
  <si>
    <t xml:space="preserve">         4011 Stonington</t>
  </si>
  <si>
    <t xml:space="preserve">         4012 Wamphassuc</t>
  </si>
  <si>
    <t xml:space="preserve">         4013 Lord's Point</t>
  </si>
  <si>
    <t xml:space="preserve">      4020 Grants &amp; Reimbursements</t>
  </si>
  <si>
    <t xml:space="preserve">         4021 Town of Stonington</t>
  </si>
  <si>
    <t xml:space="preserve">         4022 State of Connecticut</t>
  </si>
  <si>
    <t xml:space="preserve">         4023 LoCIP</t>
  </si>
  <si>
    <t xml:space="preserve">      4030 Borough Taxes</t>
  </si>
  <si>
    <t xml:space="preserve">         4031 Property Taxes</t>
  </si>
  <si>
    <t xml:space="preserve">         4032 Telephone Property Tax</t>
  </si>
  <si>
    <t xml:space="preserve">      4040 Fees &amp; Fines</t>
  </si>
  <si>
    <t xml:space="preserve">         4041 Planning &amp; Zoning Fees</t>
  </si>
  <si>
    <t xml:space="preserve">         4042 Ordinance Fines</t>
  </si>
  <si>
    <t xml:space="preserve">      4050 Investment Income</t>
  </si>
  <si>
    <t xml:space="preserve">      4060 Miscellaneous</t>
  </si>
  <si>
    <t xml:space="preserve">      4070 RESERVE TRANSFER</t>
  </si>
  <si>
    <t xml:space="preserve">         4071 Acc Rev Fund Bal Des Budget</t>
  </si>
  <si>
    <t>Total Income</t>
  </si>
  <si>
    <t>Expense</t>
  </si>
  <si>
    <t xml:space="preserve">   51100 Administrative</t>
  </si>
  <si>
    <t xml:space="preserve">      51101 Audit</t>
  </si>
  <si>
    <t xml:space="preserve">      51102 Election</t>
  </si>
  <si>
    <t xml:space="preserve">      51104 Professional Services</t>
  </si>
  <si>
    <t xml:space="preserve">      51105 Legal Fees</t>
  </si>
  <si>
    <t xml:space="preserve">      51106 Special Mailings</t>
  </si>
  <si>
    <t xml:space="preserve">      51107 Community Affairs</t>
  </si>
  <si>
    <t xml:space="preserve">      51108 Health Insurance</t>
  </si>
  <si>
    <t xml:space="preserve">      51109 Ordinance Enforcement</t>
  </si>
  <si>
    <t xml:space="preserve">      51110 Travel Reimbursement</t>
  </si>
  <si>
    <t xml:space="preserve">   51200 Office Expenses</t>
  </si>
  <si>
    <t xml:space="preserve">      51201 Legal Notices</t>
  </si>
  <si>
    <t xml:space="preserve">      51202 Office Equipment</t>
  </si>
  <si>
    <t xml:space="preserve">      51203 Postage</t>
  </si>
  <si>
    <t xml:space="preserve">      51204 Supplies</t>
  </si>
  <si>
    <t xml:space="preserve">      51205 Software</t>
  </si>
  <si>
    <t xml:space="preserve">      51206 Bank Fees</t>
  </si>
  <si>
    <t xml:space="preserve">      51209 Miscellaneous</t>
  </si>
  <si>
    <t xml:space="preserve">   51300 Tax Collector</t>
  </si>
  <si>
    <t xml:space="preserve">      51301 Collection Expenses</t>
  </si>
  <si>
    <t xml:space="preserve">      51302 Tax Refunds</t>
  </si>
  <si>
    <t xml:space="preserve">   51400 Borough Salaries</t>
  </si>
  <si>
    <t xml:space="preserve">      51402 Clerk-Treasurer</t>
  </si>
  <si>
    <t xml:space="preserve">      51403 Burgesses</t>
  </si>
  <si>
    <t xml:space="preserve">      51404 Business Manager</t>
  </si>
  <si>
    <t xml:space="preserve">      51405 Warden</t>
  </si>
  <si>
    <t xml:space="preserve">      51407 Zoning Officer Salary</t>
  </si>
  <si>
    <t xml:space="preserve">   51500 Contributions</t>
  </si>
  <si>
    <t xml:space="preserve">      51501 Stonington Free Library</t>
  </si>
  <si>
    <t xml:space="preserve">      51502 Stonington Ambulance</t>
  </si>
  <si>
    <t xml:space="preserve">      51503 SECOG- SE CT Council of Government</t>
  </si>
  <si>
    <t xml:space="preserve">      51504 seCTer</t>
  </si>
  <si>
    <t xml:space="preserve">      51505 CCM- CT Conf of Municipalities</t>
  </si>
  <si>
    <t xml:space="preserve">      51506 SVIA</t>
  </si>
  <si>
    <t xml:space="preserve">      51507 COMO- Community Center</t>
  </si>
  <si>
    <t xml:space="preserve">      51508 Cultural Coalition</t>
  </si>
  <si>
    <t xml:space="preserve">      51509 July 4th/Parade</t>
  </si>
  <si>
    <t xml:space="preserve">   51600 Planning &amp; Zoning</t>
  </si>
  <si>
    <t xml:space="preserve">      51601 Legal Notices</t>
  </si>
  <si>
    <t xml:space="preserve">      51602 Prof. Services- Consulting &amp; FEMA CRS</t>
  </si>
  <si>
    <t xml:space="preserve">      51603 Prof Services - Legal</t>
  </si>
  <si>
    <t xml:space="preserve">      51604 Prof Svcs- Planner/Engineer</t>
  </si>
  <si>
    <t xml:space="preserve">      51605 Printing</t>
  </si>
  <si>
    <t xml:space="preserve">      51606 Books &amp; Training</t>
  </si>
  <si>
    <t xml:space="preserve">      51608 Miscellaneous</t>
  </si>
  <si>
    <t xml:space="preserve">   51700 Zoning Board of Appeals</t>
  </si>
  <si>
    <t xml:space="preserve">      51701 Legal Notices</t>
  </si>
  <si>
    <t xml:space="preserve">      51702 Prof Services - Legal</t>
  </si>
  <si>
    <t xml:space="preserve">      51703 Books &amp; Training ZBA</t>
  </si>
  <si>
    <t xml:space="preserve">   51800 Building Expenses</t>
  </si>
  <si>
    <t xml:space="preserve">      51801 Electricity</t>
  </si>
  <si>
    <t xml:space="preserve">      51802 Heating Oil</t>
  </si>
  <si>
    <t xml:space="preserve">      51803 Water &amp; Sewer</t>
  </si>
  <si>
    <t xml:space="preserve">      51804 Supplies</t>
  </si>
  <si>
    <t xml:space="preserve">      51806 Repairs &amp; Maintenance</t>
  </si>
  <si>
    <t xml:space="preserve">      51807 Janitorial</t>
  </si>
  <si>
    <t xml:space="preserve">   51900 Contingency</t>
  </si>
  <si>
    <t xml:space="preserve">      51901 Contingency</t>
  </si>
  <si>
    <t xml:space="preserve">   52100 Public Safety Expenses</t>
  </si>
  <si>
    <t xml:space="preserve">      52101 Police Coverage</t>
  </si>
  <si>
    <t xml:space="preserve">      52102 Equipment</t>
  </si>
  <si>
    <t xml:space="preserve">      52103 Repair &amp; Maintenance</t>
  </si>
  <si>
    <t xml:space="preserve">      52104 Software</t>
  </si>
  <si>
    <t xml:space="preserve">   52200 FD Personnel Expense</t>
  </si>
  <si>
    <t xml:space="preserve">      52201 Medical</t>
  </si>
  <si>
    <t xml:space="preserve">      52202 Training</t>
  </si>
  <si>
    <t xml:space="preserve">      52203 Uniforms</t>
  </si>
  <si>
    <t xml:space="preserve">      52204 LOSAP - Length of Service Program</t>
  </si>
  <si>
    <t xml:space="preserve">      52205 Pay-per-Call Incentive Prog</t>
  </si>
  <si>
    <t xml:space="preserve">      52206 Deferred Compensation</t>
  </si>
  <si>
    <t xml:space="preserve">      52207 FD &amp; Company Expense</t>
  </si>
  <si>
    <t xml:space="preserve">   52300 FD Operating Expenses</t>
  </si>
  <si>
    <t xml:space="preserve">      52301 Vehicle Fuel</t>
  </si>
  <si>
    <t xml:space="preserve">      52302 Maintenance- Trucks &amp; Equip</t>
  </si>
  <si>
    <t xml:space="preserve">      52303 New Tools &amp; Equipment</t>
  </si>
  <si>
    <t xml:space="preserve">      52304 Telecommunications</t>
  </si>
  <si>
    <t xml:space="preserve">      52305 Maintenance- Radios</t>
  </si>
  <si>
    <t xml:space="preserve">      52306 Maintenance- Alarms</t>
  </si>
  <si>
    <t xml:space="preserve">      52307 Fire Marshal Expenses</t>
  </si>
  <si>
    <t xml:space="preserve">      52308 Westerly Dispatch</t>
  </si>
  <si>
    <t xml:space="preserve">      52309 Hydrants</t>
  </si>
  <si>
    <t xml:space="preserve">      52310 Miscellaneous</t>
  </si>
  <si>
    <t xml:space="preserve">   52400 FD Salaries &amp; Wages</t>
  </si>
  <si>
    <t xml:space="preserve">      52401 Fire Chief &amp; Marshal</t>
  </si>
  <si>
    <t xml:space="preserve">      52402 Deputy Chief, Marshal &amp; Training Officer</t>
  </si>
  <si>
    <t xml:space="preserve">      52403 Company Officers</t>
  </si>
  <si>
    <t xml:space="preserve">      52404 Station Coverage</t>
  </si>
  <si>
    <t xml:space="preserve">   52500 Fire Station Building Expenses</t>
  </si>
  <si>
    <t xml:space="preserve">      52501 Electricity</t>
  </si>
  <si>
    <t xml:space="preserve">      52502 Heating Gas</t>
  </si>
  <si>
    <t xml:space="preserve">      52503 Water &amp; Sewer</t>
  </si>
  <si>
    <t xml:space="preserve">      52504 Supplies</t>
  </si>
  <si>
    <t xml:space="preserve">      52505 Phone/Internet</t>
  </si>
  <si>
    <t xml:space="preserve">      52506 Repairs &amp; Maintenance</t>
  </si>
  <si>
    <t xml:space="preserve">      52507 Janitorial</t>
  </si>
  <si>
    <t xml:space="preserve">   53100 Parks, Trees &amp; ROWs Expenses</t>
  </si>
  <si>
    <t xml:space="preserve">      53101 Park Utilities</t>
  </si>
  <si>
    <t xml:space="preserve">      53102 Tree Maintenance</t>
  </si>
  <si>
    <t xml:space="preserve">      53103 Park Maintenance</t>
  </si>
  <si>
    <t xml:space="preserve">      53104 Signs &amp; Surveys</t>
  </si>
  <si>
    <t xml:space="preserve">   53200 Street Dept. Personnel Expenses</t>
  </si>
  <si>
    <t xml:space="preserve">      53201 Medical</t>
  </si>
  <si>
    <t xml:space="preserve">      53202 Training</t>
  </si>
  <si>
    <t xml:space="preserve">      53203 Clothing Allowance</t>
  </si>
  <si>
    <t xml:space="preserve">   53300 Street Dept. Operating Expenses</t>
  </si>
  <si>
    <t xml:space="preserve">      53301 Vehicle Fuel</t>
  </si>
  <si>
    <t xml:space="preserve">      53302 Truck &amp; Equipment Maintenance</t>
  </si>
  <si>
    <t xml:space="preserve">      53303 New Tools &amp; Equipment</t>
  </si>
  <si>
    <t xml:space="preserve">      53304 Supplies</t>
  </si>
  <si>
    <t xml:space="preserve">      53305 Street Repairs</t>
  </si>
  <si>
    <t xml:space="preserve">      53306 Sidewalk Repairs</t>
  </si>
  <si>
    <t xml:space="preserve">      53307 Snow Removal</t>
  </si>
  <si>
    <t xml:space="preserve">      53308 Stormwater Management</t>
  </si>
  <si>
    <t xml:space="preserve">      53309 Street Signs</t>
  </si>
  <si>
    <t xml:space="preserve">   53400 Street Department Salaries &amp; Wages</t>
  </si>
  <si>
    <t xml:space="preserve">      53401 Foreman</t>
  </si>
  <si>
    <t xml:space="preserve">      53402 Truck Driver/ Laborer</t>
  </si>
  <si>
    <t xml:space="preserve">      53403 Overtime</t>
  </si>
  <si>
    <t xml:space="preserve">      53404 Summer/ Temporary Laborer</t>
  </si>
  <si>
    <t xml:space="preserve">      Labor - Regular</t>
  </si>
  <si>
    <t xml:space="preserve">      1501 Deposits to Funds</t>
  </si>
  <si>
    <t>Total Expense</t>
  </si>
  <si>
    <t>2026-2027 Budget</t>
  </si>
  <si>
    <t>2025-2026 Budget</t>
  </si>
  <si>
    <t>N/A</t>
  </si>
  <si>
    <t xml:space="preserve">      51208 Payroll Processing Fees</t>
  </si>
  <si>
    <r>
      <t xml:space="preserve">      53405 Deferred Compensation</t>
    </r>
    <r>
      <rPr>
        <sz val="12"/>
        <color rgb="FFFF0000"/>
        <rFont val="Calibri"/>
        <family val="2"/>
        <scheme val="minor"/>
      </rPr>
      <t xml:space="preserve"> MATCH</t>
    </r>
  </si>
  <si>
    <t xml:space="preserve">      51150 Borough Insurances</t>
  </si>
  <si>
    <t xml:space="preserve">          51151 Accidental Death CIRMA</t>
  </si>
  <si>
    <t xml:space="preserve">          51152 CIRMA LAP</t>
  </si>
  <si>
    <t xml:space="preserve">          51153 Worker's Comp (CIRMA)</t>
  </si>
  <si>
    <t>53000 Street Department</t>
  </si>
  <si>
    <t>52000 Fire &amp; Public Safety</t>
  </si>
  <si>
    <t xml:space="preserve">51000 General Government </t>
  </si>
  <si>
    <t xml:space="preserve">      51406 Employee Bonus</t>
  </si>
  <si>
    <t xml:space="preserve">      52311 LAP-Liability/Auto/Prop VFIS</t>
  </si>
  <si>
    <t>Future</t>
  </si>
  <si>
    <t xml:space="preserve">     1501 Infrastructure Fund</t>
  </si>
  <si>
    <t xml:space="preserve">     1502 Building Fund</t>
  </si>
  <si>
    <t xml:space="preserve">     1503 Truck Fund</t>
  </si>
  <si>
    <t xml:space="preserve">     1504 Fire Dept. Major Equipment Fund</t>
  </si>
  <si>
    <t xml:space="preserve">OTHER FUNDS </t>
  </si>
  <si>
    <t xml:space="preserve">      51607 Land Use Application Fees</t>
  </si>
  <si>
    <t xml:space="preserve">      51401 Commissioner Stipends</t>
  </si>
  <si>
    <t xml:space="preserve">      53105 Sanitation/ Mutt Mitts</t>
  </si>
  <si>
    <t xml:space="preserve">      51207 Technical Support</t>
  </si>
  <si>
    <t xml:space="preserve">      51805 Phone/Internet</t>
  </si>
  <si>
    <t xml:space="preserve">Proposed </t>
  </si>
  <si>
    <t xml:space="preserve">Rollover amount </t>
  </si>
  <si>
    <t xml:space="preserve">      51408 Payroll Taxes</t>
  </si>
  <si>
    <t xml:space="preserve">      53407 Street Commissioner</t>
  </si>
  <si>
    <t>2025-2026 Spent</t>
  </si>
  <si>
    <t>2025-2026 Remaining</t>
  </si>
  <si>
    <t xml:space="preserve">      52408 Health Insurance</t>
  </si>
  <si>
    <t>Proposed</t>
  </si>
  <si>
    <t>Current</t>
  </si>
  <si>
    <t xml:space="preserve">Difference of $162.00           </t>
  </si>
  <si>
    <t>EXAMPLE: $500,000.00 Assessment</t>
  </si>
  <si>
    <t>MILL RATE</t>
  </si>
  <si>
    <t>GRAND LIST</t>
  </si>
  <si>
    <t>Final Total</t>
  </si>
  <si>
    <t xml:space="preserve">      53310 Footbridge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</si>
</sst>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5" x14ac:knownFonts="1">
    <font>
      <sz val="12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44" fontId="0" fillId="0" borderId="0" xfId="1" applyFont="1" applyAlignment="1">
      <alignment horizontal="right"/>
    </xf>
    <xf numFmtId="44" fontId="4" fillId="0" borderId="0" xfId="1" applyFont="1" applyAlignment="1">
      <alignment horizontal="right"/>
    </xf>
    <xf numFmtId="44" fontId="3" fillId="0" borderId="0" xfId="1" applyFont="1" applyAlignment="1">
      <alignment horizontal="right"/>
    </xf>
    <xf numFmtId="44" fontId="10" fillId="0" borderId="0" xfId="1" applyFont="1" applyAlignment="1">
      <alignment horizontal="right"/>
    </xf>
    <xf numFmtId="44" fontId="2" fillId="0" borderId="0" xfId="1" applyFont="1" applyAlignment="1">
      <alignment horizontal="right"/>
    </xf>
    <xf numFmtId="44" fontId="5" fillId="0" borderId="0" xfId="1" applyFont="1" applyAlignment="1">
      <alignment horizontal="right"/>
    </xf>
    <xf numFmtId="0" fontId="11" fillId="0" borderId="0" xfId="0" applyFont="1"/>
    <xf numFmtId="44" fontId="11" fillId="0" borderId="0" xfId="1" applyFont="1" applyAlignment="1">
      <alignment horizontal="right"/>
    </xf>
    <xf numFmtId="44" fontId="0" fillId="0" borderId="0" xfId="1" applyFont="1" applyFill="1" applyAlignment="1">
      <alignment horizontal="right"/>
    </xf>
    <xf numFmtId="0" fontId="9" fillId="0" borderId="0" xfId="0" applyFont="1"/>
    <xf numFmtId="44" fontId="0" fillId="0" borderId="0" xfId="1" applyFont="1" applyAlignment="1">
      <alignment horizontal="center"/>
    </xf>
    <xf numFmtId="44" fontId="0" fillId="0" borderId="0" xfId="1" applyFont="1" applyAlignment="1">
      <alignment horizontal="center" vertical="center"/>
    </xf>
    <xf numFmtId="0" fontId="13" fillId="0" borderId="0" xfId="0" applyFont="1"/>
    <xf numFmtId="44" fontId="13" fillId="0" borderId="0" xfId="1" applyFont="1" applyAlignment="1">
      <alignment horizontal="right"/>
    </xf>
    <xf numFmtId="0" fontId="0" fillId="0" borderId="0" xfId="1" applyNumberFormat="1" applyFont="1" applyAlignment="1">
      <alignment horizontal="right"/>
    </xf>
    <xf numFmtId="44" fontId="9" fillId="0" borderId="0" xfId="1" applyFont="1" applyAlignment="1">
      <alignment horizontal="right"/>
    </xf>
    <xf numFmtId="44" fontId="9" fillId="0" borderId="0" xfId="1" applyFont="1" applyFill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/>
    <xf numFmtId="0" fontId="1" fillId="0" borderId="0" xfId="0" applyFont="1"/>
    <xf numFmtId="44" fontId="14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1" applyNumberFormat="1" applyFont="1" applyAlignment="1">
      <alignment horizontal="center"/>
    </xf>
    <xf numFmtId="8" fontId="0" fillId="0" borderId="0" xfId="1" applyNumberFormat="1" applyFont="1" applyAlignment="1">
      <alignment horizontal="center"/>
    </xf>
    <xf numFmtId="0" fontId="0" fillId="0" borderId="0" xfId="0" applyAlignment="1">
      <alignment horizontal="right"/>
    </xf>
    <xf numFmtId="44" fontId="0" fillId="0" borderId="0" xfId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>
      <selection activeCell="H5" sqref="H5"/>
    </sheetView>
  </sheetViews>
  <sheetFormatPr defaultRowHeight="15.75" x14ac:dyDescent="0.25"/>
  <cols>
    <col min="1" max="1" width="13.75" customWidth="1"/>
    <col min="2" max="2" width="30.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2:2" x14ac:dyDescent="0.25">
      <c r="B17" t="s">
        <v>17</v>
      </c>
    </row>
    <row r="18" spans="2:2" x14ac:dyDescent="0.25">
      <c r="B18" t="s">
        <v>18</v>
      </c>
    </row>
    <row r="19" spans="2:2" x14ac:dyDescent="0.25">
      <c r="B19" t="s">
        <v>19</v>
      </c>
    </row>
  </sheetData>
  <pageMargins left="0.7" right="0.7" top="0.75" bottom="0.75" header="0.3" footer="0.3"/>
  <ignoredErrors>
    <ignoredError sqref="A1:B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85"/>
  <sheetViews>
    <sheetView tabSelected="1" zoomScale="110" zoomScaleNormal="110" workbookViewId="0">
      <pane ySplit="1" topLeftCell="A2" activePane="bottomLeft" state="frozen"/>
      <selection pane="bottomLeft" activeCell="J16" sqref="J16"/>
    </sheetView>
  </sheetViews>
  <sheetFormatPr defaultRowHeight="15.75" x14ac:dyDescent="0.25"/>
  <cols>
    <col min="1" max="1" width="42.5" customWidth="1"/>
    <col min="2" max="2" width="20.125" style="7" customWidth="1"/>
    <col min="3" max="5" width="18.75" style="7" customWidth="1"/>
    <col min="10" max="10" width="14.5" bestFit="1" customWidth="1"/>
  </cols>
  <sheetData>
    <row r="1" spans="1:5" x14ac:dyDescent="0.25">
      <c r="A1" t="s">
        <v>20</v>
      </c>
      <c r="B1" s="18" t="s">
        <v>164</v>
      </c>
      <c r="C1" s="18" t="s">
        <v>165</v>
      </c>
      <c r="D1" s="18" t="s">
        <v>193</v>
      </c>
      <c r="E1" s="18" t="s">
        <v>194</v>
      </c>
    </row>
    <row r="2" spans="1:5" s="1" customFormat="1" x14ac:dyDescent="0.25">
      <c r="A2" s="1" t="s">
        <v>21</v>
      </c>
      <c r="B2" s="8"/>
      <c r="C2" s="11"/>
      <c r="D2" s="11"/>
      <c r="E2" s="11"/>
    </row>
    <row r="3" spans="1:5" s="13" customFormat="1" x14ac:dyDescent="0.25">
      <c r="A3" s="13" t="s">
        <v>22</v>
      </c>
      <c r="B3" s="14">
        <f>SUM(B4:B6)</f>
        <v>141492</v>
      </c>
      <c r="C3" s="14">
        <f>SUM(C4:C6)</f>
        <v>126656</v>
      </c>
      <c r="D3" s="14">
        <f t="shared" ref="D3:E3" si="0">SUM(D4:D6)</f>
        <v>126552</v>
      </c>
      <c r="E3" s="14">
        <f t="shared" si="0"/>
        <v>104</v>
      </c>
    </row>
    <row r="4" spans="1:5" x14ac:dyDescent="0.25">
      <c r="A4" t="s">
        <v>23</v>
      </c>
      <c r="B4" s="7">
        <v>77271</v>
      </c>
      <c r="C4" s="7">
        <v>69604</v>
      </c>
      <c r="D4" s="7">
        <v>69604</v>
      </c>
      <c r="E4" s="7">
        <v>0</v>
      </c>
    </row>
    <row r="5" spans="1:5" x14ac:dyDescent="0.25">
      <c r="A5" t="s">
        <v>24</v>
      </c>
      <c r="B5" s="7">
        <v>33313</v>
      </c>
      <c r="C5" s="7">
        <v>27892</v>
      </c>
      <c r="D5" s="7">
        <v>27842</v>
      </c>
      <c r="E5" s="7">
        <v>50</v>
      </c>
    </row>
    <row r="6" spans="1:5" x14ac:dyDescent="0.25">
      <c r="A6" t="s">
        <v>25</v>
      </c>
      <c r="B6" s="7">
        <v>30908</v>
      </c>
      <c r="C6" s="7">
        <v>29160</v>
      </c>
      <c r="D6" s="7">
        <v>29106</v>
      </c>
      <c r="E6" s="7">
        <v>54</v>
      </c>
    </row>
    <row r="7" spans="1:5" s="13" customFormat="1" x14ac:dyDescent="0.25">
      <c r="A7" s="13" t="s">
        <v>26</v>
      </c>
      <c r="B7" s="14">
        <f>SUM(B8:B10)</f>
        <v>276341</v>
      </c>
      <c r="C7" s="14">
        <f>SUM(C8:C10)</f>
        <v>456933</v>
      </c>
      <c r="D7" s="14">
        <f t="shared" ref="D7:E7" si="1">SUM(D8:D10)</f>
        <v>439360</v>
      </c>
      <c r="E7" s="14">
        <f t="shared" si="1"/>
        <v>17573</v>
      </c>
    </row>
    <row r="8" spans="1:5" x14ac:dyDescent="0.25">
      <c r="A8" t="s">
        <v>27</v>
      </c>
      <c r="B8" s="7">
        <v>252241</v>
      </c>
      <c r="C8" s="7">
        <v>439933</v>
      </c>
      <c r="D8" s="7">
        <v>416933</v>
      </c>
      <c r="E8" s="7">
        <v>23000</v>
      </c>
    </row>
    <row r="9" spans="1:5" x14ac:dyDescent="0.25">
      <c r="A9" t="s">
        <v>28</v>
      </c>
      <c r="B9" s="7">
        <v>22000</v>
      </c>
      <c r="C9" s="7">
        <v>15000</v>
      </c>
      <c r="D9" s="7">
        <v>22427</v>
      </c>
      <c r="E9" s="7">
        <v>-7427</v>
      </c>
    </row>
    <row r="10" spans="1:5" x14ac:dyDescent="0.25">
      <c r="A10" t="s">
        <v>29</v>
      </c>
      <c r="B10" s="7">
        <v>2100</v>
      </c>
      <c r="C10" s="7">
        <v>2000</v>
      </c>
      <c r="D10" s="7">
        <v>0</v>
      </c>
      <c r="E10" s="7">
        <v>2000</v>
      </c>
    </row>
    <row r="11" spans="1:5" s="13" customFormat="1" x14ac:dyDescent="0.25">
      <c r="A11" s="13" t="s">
        <v>30</v>
      </c>
      <c r="B11" s="14">
        <f>SUM(B12:B13)</f>
        <v>1131639.3999999999</v>
      </c>
      <c r="C11" s="14">
        <f>SUM(C12:C13)</f>
        <v>974909.72</v>
      </c>
      <c r="D11" s="14">
        <f t="shared" ref="D11:E11" si="2">SUM(D12:D13)</f>
        <v>989822</v>
      </c>
      <c r="E11" s="14">
        <f t="shared" si="2"/>
        <v>-14912</v>
      </c>
    </row>
    <row r="12" spans="1:5" x14ac:dyDescent="0.25">
      <c r="A12" t="s">
        <v>31</v>
      </c>
      <c r="B12" s="7">
        <v>1130639.3999999999</v>
      </c>
      <c r="C12" s="7">
        <v>974309.72</v>
      </c>
      <c r="D12" s="7">
        <v>989822</v>
      </c>
      <c r="E12" s="7">
        <v>-15512</v>
      </c>
    </row>
    <row r="13" spans="1:5" x14ac:dyDescent="0.25">
      <c r="A13" t="s">
        <v>32</v>
      </c>
      <c r="B13" s="7">
        <v>1000</v>
      </c>
      <c r="C13" s="7">
        <v>600</v>
      </c>
      <c r="D13" s="7">
        <v>0</v>
      </c>
      <c r="E13" s="7">
        <v>600</v>
      </c>
    </row>
    <row r="14" spans="1:5" s="13" customFormat="1" x14ac:dyDescent="0.25">
      <c r="A14" s="13" t="s">
        <v>33</v>
      </c>
      <c r="B14" s="14">
        <f>SUM(B15:B16)</f>
        <v>4000</v>
      </c>
      <c r="C14" s="14">
        <f>SUM(C15:C16)</f>
        <v>4000</v>
      </c>
      <c r="D14" s="14">
        <f>SUM(D15:D16)</f>
        <v>1710</v>
      </c>
      <c r="E14" s="14">
        <f>SUM(E15:E16)</f>
        <v>2290</v>
      </c>
    </row>
    <row r="15" spans="1:5" x14ac:dyDescent="0.25">
      <c r="A15" t="s">
        <v>34</v>
      </c>
      <c r="B15" s="7">
        <v>3000</v>
      </c>
      <c r="C15" s="7">
        <v>4000</v>
      </c>
      <c r="D15" s="7">
        <v>1710</v>
      </c>
      <c r="E15" s="7">
        <v>2290</v>
      </c>
    </row>
    <row r="16" spans="1:5" x14ac:dyDescent="0.25">
      <c r="A16" t="s">
        <v>35</v>
      </c>
      <c r="B16" s="22">
        <v>1000</v>
      </c>
      <c r="C16" s="7">
        <v>0</v>
      </c>
      <c r="D16" s="7">
        <v>0</v>
      </c>
      <c r="E16" s="7">
        <v>0</v>
      </c>
    </row>
    <row r="17" spans="1:7" s="13" customFormat="1" x14ac:dyDescent="0.25">
      <c r="A17" s="13" t="s">
        <v>36</v>
      </c>
      <c r="B17" s="14">
        <v>30000</v>
      </c>
      <c r="C17" s="14">
        <v>40068.28</v>
      </c>
      <c r="D17" s="14">
        <v>32590</v>
      </c>
      <c r="E17" s="14">
        <v>7478</v>
      </c>
    </row>
    <row r="18" spans="1:7" s="13" customFormat="1" x14ac:dyDescent="0.25">
      <c r="A18" s="13" t="s">
        <v>37</v>
      </c>
      <c r="B18" s="14">
        <v>1000</v>
      </c>
      <c r="C18" s="14">
        <v>1000</v>
      </c>
      <c r="D18" s="14">
        <v>2576</v>
      </c>
      <c r="E18" s="14">
        <v>-1576</v>
      </c>
    </row>
    <row r="19" spans="1:7" s="13" customFormat="1" x14ac:dyDescent="0.25">
      <c r="A19" s="13" t="s">
        <v>38</v>
      </c>
      <c r="B19" s="14">
        <f>SUM(B20)</f>
        <v>-51063</v>
      </c>
      <c r="C19" s="14">
        <f>SUM(C20)</f>
        <v>-11213</v>
      </c>
      <c r="D19" s="14">
        <f t="shared" ref="D19:E19" si="3">SUM(D20)</f>
        <v>0</v>
      </c>
      <c r="E19" s="14">
        <f t="shared" si="3"/>
        <v>11213</v>
      </c>
    </row>
    <row r="20" spans="1:7" x14ac:dyDescent="0.25">
      <c r="A20" t="s">
        <v>39</v>
      </c>
      <c r="B20" s="7">
        <v>-51063</v>
      </c>
      <c r="C20" s="7">
        <v>-11213</v>
      </c>
      <c r="D20" s="7">
        <v>0</v>
      </c>
      <c r="E20" s="7">
        <v>11213</v>
      </c>
    </row>
    <row r="21" spans="1:7" s="19" customFormat="1" x14ac:dyDescent="0.25">
      <c r="A21" s="19" t="s">
        <v>40</v>
      </c>
      <c r="B21" s="20">
        <f>SUM(B3+B7+B11+B14+B19+B17+B18)</f>
        <v>1533409.4</v>
      </c>
      <c r="C21" s="20">
        <f>SUM(C3+C7+C11+C14+C17+C18+C19)</f>
        <v>1592354</v>
      </c>
      <c r="D21" s="20">
        <f t="shared" ref="D21:E21" si="4">SUM(D3+D7+D11+D14+D17+D18+D19)</f>
        <v>1592610</v>
      </c>
      <c r="E21" s="20">
        <f t="shared" si="4"/>
        <v>22170</v>
      </c>
    </row>
    <row r="22" spans="1:7" x14ac:dyDescent="0.25">
      <c r="A22" t="s">
        <v>41</v>
      </c>
    </row>
    <row r="23" spans="1:7" s="5" customFormat="1" x14ac:dyDescent="0.25">
      <c r="A23" s="5" t="s">
        <v>175</v>
      </c>
      <c r="B23" s="10">
        <f>SUM(B24+B38+B48+B51+B60+B70+B79+B83+B91)</f>
        <v>421514</v>
      </c>
      <c r="C23" s="10">
        <f>SUM(C24+C38+C48+C51+C60+C70+C79+C83+C91)</f>
        <v>424634</v>
      </c>
      <c r="D23" s="10">
        <f t="shared" ref="D23:E23" si="5">SUM(D24+D38+D48+D51+D60+D70+D79+D83+D91)</f>
        <v>307584</v>
      </c>
      <c r="E23" s="10">
        <f t="shared" si="5"/>
        <v>117050</v>
      </c>
    </row>
    <row r="24" spans="1:7" s="13" customFormat="1" x14ac:dyDescent="0.25">
      <c r="A24" s="13" t="s">
        <v>42</v>
      </c>
      <c r="B24" s="14">
        <f>SUM(B25:B34)</f>
        <v>138892</v>
      </c>
      <c r="C24" s="14">
        <f>SUM(C25:C34)</f>
        <v>128000</v>
      </c>
      <c r="D24" s="14">
        <f>SUM(D25:D34)</f>
        <v>96366</v>
      </c>
      <c r="E24" s="14">
        <f t="shared" ref="E24" si="6">SUM(E25:E34)</f>
        <v>31634</v>
      </c>
    </row>
    <row r="25" spans="1:7" x14ac:dyDescent="0.25">
      <c r="A25" t="s">
        <v>43</v>
      </c>
      <c r="B25" s="7">
        <v>35000</v>
      </c>
      <c r="C25" s="7">
        <v>31000</v>
      </c>
      <c r="D25" s="7">
        <v>32250</v>
      </c>
      <c r="E25" s="7">
        <f t="shared" ref="E25:E33" si="7">SUM(C25-D25)</f>
        <v>-1250</v>
      </c>
    </row>
    <row r="26" spans="1:7" x14ac:dyDescent="0.25">
      <c r="A26" t="s">
        <v>44</v>
      </c>
      <c r="B26" s="7">
        <v>5000</v>
      </c>
      <c r="C26" s="7">
        <v>0</v>
      </c>
      <c r="D26" s="7">
        <v>0</v>
      </c>
      <c r="E26" s="7">
        <f t="shared" si="7"/>
        <v>0</v>
      </c>
    </row>
    <row r="27" spans="1:7" x14ac:dyDescent="0.25">
      <c r="A27" t="s">
        <v>45</v>
      </c>
      <c r="B27" s="7">
        <v>2500</v>
      </c>
      <c r="C27" s="7">
        <v>10000</v>
      </c>
      <c r="D27" s="7">
        <v>6585</v>
      </c>
      <c r="E27" s="7">
        <f>SUM(C27-D27)</f>
        <v>3415</v>
      </c>
    </row>
    <row r="28" spans="1:7" x14ac:dyDescent="0.25">
      <c r="A28" t="s">
        <v>46</v>
      </c>
      <c r="B28" s="22">
        <v>5000</v>
      </c>
      <c r="C28" s="7">
        <v>0</v>
      </c>
      <c r="D28" s="7">
        <v>0</v>
      </c>
      <c r="E28" s="7">
        <f t="shared" si="7"/>
        <v>0</v>
      </c>
    </row>
    <row r="29" spans="1:7" x14ac:dyDescent="0.25">
      <c r="A29" t="s">
        <v>47</v>
      </c>
      <c r="B29" s="22">
        <v>500</v>
      </c>
      <c r="C29" s="7">
        <v>1000</v>
      </c>
      <c r="D29" s="7">
        <v>0</v>
      </c>
      <c r="E29" s="7">
        <f t="shared" si="7"/>
        <v>1000</v>
      </c>
    </row>
    <row r="30" spans="1:7" x14ac:dyDescent="0.25">
      <c r="A30" t="s">
        <v>48</v>
      </c>
      <c r="B30" s="22">
        <v>1000</v>
      </c>
      <c r="C30" s="7">
        <v>1500</v>
      </c>
      <c r="D30" s="7">
        <v>640</v>
      </c>
      <c r="E30" s="7">
        <f t="shared" si="7"/>
        <v>860</v>
      </c>
    </row>
    <row r="31" spans="1:7" x14ac:dyDescent="0.25">
      <c r="A31" t="s">
        <v>49</v>
      </c>
      <c r="B31" s="23">
        <v>43142</v>
      </c>
      <c r="C31" s="15">
        <v>37000</v>
      </c>
      <c r="D31" s="15">
        <v>14001</v>
      </c>
      <c r="E31" s="7">
        <f t="shared" si="7"/>
        <v>22999</v>
      </c>
      <c r="F31" s="25"/>
      <c r="G31" s="3"/>
    </row>
    <row r="32" spans="1:7" x14ac:dyDescent="0.25">
      <c r="A32" t="s">
        <v>50</v>
      </c>
      <c r="B32" s="22">
        <v>500</v>
      </c>
      <c r="C32" s="7">
        <v>1000</v>
      </c>
      <c r="D32" s="7">
        <v>0</v>
      </c>
      <c r="E32" s="7">
        <f t="shared" si="7"/>
        <v>1000</v>
      </c>
    </row>
    <row r="33" spans="1:6" x14ac:dyDescent="0.25">
      <c r="A33" t="s">
        <v>51</v>
      </c>
      <c r="B33" s="22">
        <v>750</v>
      </c>
      <c r="C33" s="7">
        <v>1000</v>
      </c>
      <c r="D33" s="7">
        <v>224</v>
      </c>
      <c r="E33" s="7">
        <f t="shared" si="7"/>
        <v>776</v>
      </c>
    </row>
    <row r="34" spans="1:6" s="13" customFormat="1" x14ac:dyDescent="0.25">
      <c r="A34" s="13" t="s">
        <v>169</v>
      </c>
      <c r="B34" s="14">
        <f>SUM(B35:B37)</f>
        <v>45500</v>
      </c>
      <c r="C34" s="14">
        <f>SUM(C35:C37)</f>
        <v>45500</v>
      </c>
      <c r="D34" s="14">
        <f>SUM(D35:D37)</f>
        <v>42666</v>
      </c>
      <c r="E34" s="14">
        <f t="shared" ref="E34" si="8">SUM(E35:E37)</f>
        <v>2834</v>
      </c>
    </row>
    <row r="35" spans="1:6" x14ac:dyDescent="0.25">
      <c r="A35" t="s">
        <v>170</v>
      </c>
      <c r="B35" s="7">
        <v>2000</v>
      </c>
      <c r="C35" s="7">
        <v>3000</v>
      </c>
      <c r="D35" s="7">
        <v>2513</v>
      </c>
      <c r="E35" s="7">
        <f>SUM(C35-D35)</f>
        <v>487</v>
      </c>
    </row>
    <row r="36" spans="1:6" x14ac:dyDescent="0.25">
      <c r="A36" t="s">
        <v>171</v>
      </c>
      <c r="B36" s="7">
        <v>22500</v>
      </c>
      <c r="C36" s="7">
        <v>21500</v>
      </c>
      <c r="D36" s="7">
        <v>21168</v>
      </c>
      <c r="E36" s="7">
        <f t="shared" ref="E36:E37" si="9">SUM(C36-D36)</f>
        <v>332</v>
      </c>
    </row>
    <row r="37" spans="1:6" x14ac:dyDescent="0.25">
      <c r="A37" t="s">
        <v>172</v>
      </c>
      <c r="B37" s="7">
        <v>21000</v>
      </c>
      <c r="C37" s="7">
        <v>21000</v>
      </c>
      <c r="D37" s="7">
        <v>18985</v>
      </c>
      <c r="E37" s="7">
        <f t="shared" si="9"/>
        <v>2015</v>
      </c>
    </row>
    <row r="38" spans="1:6" s="13" customFormat="1" x14ac:dyDescent="0.25">
      <c r="A38" s="13" t="s">
        <v>52</v>
      </c>
      <c r="B38" s="14">
        <f>SUM(B39:B47)</f>
        <v>14700</v>
      </c>
      <c r="C38" s="14">
        <f>SUM(C39:C47)</f>
        <v>20100</v>
      </c>
      <c r="D38" s="14">
        <f>SUM(D39:D47)</f>
        <v>14529</v>
      </c>
      <c r="E38" s="14">
        <f>SUM(E39:E47)</f>
        <v>5571</v>
      </c>
    </row>
    <row r="39" spans="1:6" x14ac:dyDescent="0.25">
      <c r="A39" t="s">
        <v>53</v>
      </c>
      <c r="B39" s="7">
        <v>1000</v>
      </c>
      <c r="C39" s="7">
        <v>5000</v>
      </c>
      <c r="D39" s="7">
        <v>0</v>
      </c>
      <c r="E39" s="7">
        <f>SUM(C39-D39)</f>
        <v>5000</v>
      </c>
    </row>
    <row r="40" spans="1:6" x14ac:dyDescent="0.25">
      <c r="A40" t="s">
        <v>54</v>
      </c>
      <c r="B40" s="7">
        <v>500</v>
      </c>
      <c r="C40" s="7">
        <v>1500</v>
      </c>
      <c r="D40" s="7">
        <v>1349</v>
      </c>
      <c r="E40" s="7">
        <f t="shared" ref="E40:E47" si="10">SUM(C40-D40)</f>
        <v>151</v>
      </c>
    </row>
    <row r="41" spans="1:6" x14ac:dyDescent="0.25">
      <c r="A41" t="s">
        <v>55</v>
      </c>
      <c r="B41" s="7">
        <v>500</v>
      </c>
      <c r="C41" s="7">
        <v>1400</v>
      </c>
      <c r="D41" s="7">
        <v>678</v>
      </c>
      <c r="E41" s="7">
        <f t="shared" si="10"/>
        <v>722</v>
      </c>
    </row>
    <row r="42" spans="1:6" x14ac:dyDescent="0.25">
      <c r="A42" t="s">
        <v>56</v>
      </c>
      <c r="B42" s="7">
        <v>1000</v>
      </c>
      <c r="C42" s="7">
        <v>2000</v>
      </c>
      <c r="D42" s="7">
        <v>1817</v>
      </c>
      <c r="E42" s="7">
        <f t="shared" si="10"/>
        <v>183</v>
      </c>
    </row>
    <row r="43" spans="1:6" x14ac:dyDescent="0.25">
      <c r="A43" t="s">
        <v>57</v>
      </c>
      <c r="B43" s="7">
        <v>4000</v>
      </c>
      <c r="C43" s="7">
        <v>4000</v>
      </c>
      <c r="D43" s="7">
        <v>4260</v>
      </c>
      <c r="E43" s="7">
        <f t="shared" si="10"/>
        <v>-260</v>
      </c>
    </row>
    <row r="44" spans="1:6" x14ac:dyDescent="0.25">
      <c r="A44" t="s">
        <v>58</v>
      </c>
      <c r="B44" s="7">
        <v>5000</v>
      </c>
      <c r="C44" s="7">
        <v>4500</v>
      </c>
      <c r="D44" s="7">
        <v>4955</v>
      </c>
      <c r="E44" s="7">
        <f t="shared" si="10"/>
        <v>-455</v>
      </c>
    </row>
    <row r="45" spans="1:6" x14ac:dyDescent="0.25">
      <c r="A45" t="s">
        <v>187</v>
      </c>
      <c r="B45" s="22">
        <v>450</v>
      </c>
      <c r="C45" s="7">
        <v>0</v>
      </c>
      <c r="E45" s="7">
        <f t="shared" si="10"/>
        <v>0</v>
      </c>
    </row>
    <row r="46" spans="1:6" x14ac:dyDescent="0.25">
      <c r="A46" t="s">
        <v>167</v>
      </c>
      <c r="B46" s="22">
        <v>1250</v>
      </c>
      <c r="C46" s="7">
        <v>200</v>
      </c>
      <c r="D46" s="7">
        <v>490</v>
      </c>
      <c r="E46" s="7">
        <f t="shared" si="10"/>
        <v>-290</v>
      </c>
      <c r="F46" s="16"/>
    </row>
    <row r="47" spans="1:6" x14ac:dyDescent="0.25">
      <c r="A47" t="s">
        <v>59</v>
      </c>
      <c r="B47" s="7">
        <v>1000</v>
      </c>
      <c r="C47" s="7">
        <v>1500</v>
      </c>
      <c r="D47" s="7">
        <v>980</v>
      </c>
      <c r="E47" s="7">
        <f t="shared" si="10"/>
        <v>520</v>
      </c>
    </row>
    <row r="48" spans="1:6" s="13" customFormat="1" x14ac:dyDescent="0.25">
      <c r="A48" s="13" t="s">
        <v>60</v>
      </c>
      <c r="B48" s="14">
        <f>SUM(B49:B50)</f>
        <v>4500</v>
      </c>
      <c r="C48" s="14">
        <f>SUM(C49:C50)</f>
        <v>4500</v>
      </c>
      <c r="D48" s="14">
        <f t="shared" ref="D48:E48" si="11">SUM(D49:D50)</f>
        <v>3930</v>
      </c>
      <c r="E48" s="14">
        <f t="shared" si="11"/>
        <v>570</v>
      </c>
    </row>
    <row r="49" spans="1:6" x14ac:dyDescent="0.25">
      <c r="A49" t="s">
        <v>61</v>
      </c>
      <c r="B49" s="7">
        <v>4000</v>
      </c>
      <c r="C49" s="7">
        <v>4000</v>
      </c>
      <c r="D49" s="7">
        <v>3885</v>
      </c>
      <c r="E49" s="7">
        <f>SUM(C49-D49)</f>
        <v>115</v>
      </c>
    </row>
    <row r="50" spans="1:6" x14ac:dyDescent="0.25">
      <c r="A50" t="s">
        <v>62</v>
      </c>
      <c r="B50" s="7">
        <v>500</v>
      </c>
      <c r="C50" s="7">
        <v>500</v>
      </c>
      <c r="D50" s="7">
        <v>45</v>
      </c>
      <c r="E50" s="7">
        <f>SUM(C50-D50)</f>
        <v>455</v>
      </c>
    </row>
    <row r="51" spans="1:6" s="13" customFormat="1" x14ac:dyDescent="0.25">
      <c r="A51" s="13" t="s">
        <v>63</v>
      </c>
      <c r="B51" s="14">
        <f>SUM(B52:B59)</f>
        <v>147595</v>
      </c>
      <c r="C51" s="14">
        <f>SUM(C52:C59)</f>
        <v>111300</v>
      </c>
      <c r="D51" s="14">
        <f t="shared" ref="D51:E51" si="12">SUM(D52:D59)</f>
        <v>110734</v>
      </c>
      <c r="E51" s="14">
        <f t="shared" si="12"/>
        <v>566</v>
      </c>
    </row>
    <row r="52" spans="1:6" x14ac:dyDescent="0.25">
      <c r="A52" t="s">
        <v>185</v>
      </c>
      <c r="B52" s="7">
        <v>1000</v>
      </c>
      <c r="C52" s="7">
        <v>2000</v>
      </c>
      <c r="D52" s="7">
        <v>625</v>
      </c>
      <c r="E52" s="7">
        <f>SUM(C52-D52)</f>
        <v>1375</v>
      </c>
    </row>
    <row r="53" spans="1:6" x14ac:dyDescent="0.25">
      <c r="A53" t="s">
        <v>64</v>
      </c>
      <c r="B53" s="7">
        <v>4500</v>
      </c>
      <c r="C53" s="7">
        <v>4500</v>
      </c>
      <c r="D53" s="7">
        <v>4042</v>
      </c>
      <c r="E53" s="7">
        <f t="shared" ref="E53:E59" si="13">SUM(C53-D53)</f>
        <v>458</v>
      </c>
    </row>
    <row r="54" spans="1:6" x14ac:dyDescent="0.25">
      <c r="A54" t="s">
        <v>65</v>
      </c>
      <c r="B54" s="7">
        <v>8000</v>
      </c>
      <c r="C54" s="7">
        <v>8000</v>
      </c>
      <c r="D54" s="7">
        <v>6667</v>
      </c>
      <c r="E54" s="7">
        <f t="shared" si="13"/>
        <v>1333</v>
      </c>
    </row>
    <row r="55" spans="1:6" x14ac:dyDescent="0.25">
      <c r="A55" t="s">
        <v>66</v>
      </c>
      <c r="B55" s="7">
        <v>56595</v>
      </c>
      <c r="C55" s="7">
        <v>55000</v>
      </c>
      <c r="D55" s="7">
        <v>55559</v>
      </c>
      <c r="E55" s="7">
        <f t="shared" si="13"/>
        <v>-559</v>
      </c>
    </row>
    <row r="56" spans="1:6" x14ac:dyDescent="0.25">
      <c r="A56" t="s">
        <v>67</v>
      </c>
      <c r="B56" s="7">
        <v>18500</v>
      </c>
      <c r="C56" s="7">
        <v>18500</v>
      </c>
      <c r="D56" s="7">
        <v>13875</v>
      </c>
      <c r="E56" s="7">
        <f t="shared" si="13"/>
        <v>4625</v>
      </c>
    </row>
    <row r="57" spans="1:6" x14ac:dyDescent="0.25">
      <c r="A57" t="s">
        <v>176</v>
      </c>
      <c r="B57" s="7">
        <v>2000</v>
      </c>
      <c r="C57" s="7">
        <v>2000</v>
      </c>
      <c r="D57" s="7">
        <v>2000</v>
      </c>
      <c r="E57" s="7">
        <f t="shared" si="13"/>
        <v>0</v>
      </c>
    </row>
    <row r="58" spans="1:6" x14ac:dyDescent="0.25">
      <c r="A58" t="s">
        <v>68</v>
      </c>
      <c r="B58" s="7">
        <v>22000</v>
      </c>
      <c r="C58" s="7">
        <v>21300</v>
      </c>
      <c r="D58" s="7">
        <v>15542</v>
      </c>
      <c r="E58" s="7">
        <f t="shared" si="13"/>
        <v>5758</v>
      </c>
    </row>
    <row r="59" spans="1:6" x14ac:dyDescent="0.25">
      <c r="A59" s="16" t="s">
        <v>191</v>
      </c>
      <c r="B59" s="15">
        <v>35000</v>
      </c>
      <c r="C59" s="7">
        <v>0</v>
      </c>
      <c r="D59" s="7">
        <v>12424</v>
      </c>
      <c r="E59" s="7">
        <f t="shared" si="13"/>
        <v>-12424</v>
      </c>
    </row>
    <row r="60" spans="1:6" s="13" customFormat="1" x14ac:dyDescent="0.25">
      <c r="A60" s="13" t="s">
        <v>69</v>
      </c>
      <c r="B60" s="14">
        <f>SUM(B61:B69)</f>
        <v>49827</v>
      </c>
      <c r="C60" s="14">
        <f>SUM(C61:C69)</f>
        <v>48980</v>
      </c>
      <c r="D60" s="14">
        <f t="shared" ref="D60:E60" si="14">SUM(D61:D69)</f>
        <v>46218</v>
      </c>
      <c r="E60" s="14">
        <f t="shared" si="14"/>
        <v>2762</v>
      </c>
      <c r="F60" s="16"/>
    </row>
    <row r="61" spans="1:6" x14ac:dyDescent="0.25">
      <c r="A61" t="s">
        <v>70</v>
      </c>
      <c r="B61" s="7">
        <v>29000</v>
      </c>
      <c r="C61" s="7">
        <v>28500</v>
      </c>
      <c r="D61" s="7">
        <v>28500</v>
      </c>
      <c r="E61" s="7">
        <f>SUM(C61-D61)</f>
        <v>0</v>
      </c>
    </row>
    <row r="62" spans="1:6" x14ac:dyDescent="0.25">
      <c r="A62" t="s">
        <v>71</v>
      </c>
      <c r="B62" s="7">
        <v>11000</v>
      </c>
      <c r="C62" s="7">
        <v>11000</v>
      </c>
      <c r="D62" s="7">
        <v>11000</v>
      </c>
      <c r="E62" s="7">
        <f t="shared" ref="E62:E125" si="15">SUM(C62-D62)</f>
        <v>0</v>
      </c>
    </row>
    <row r="63" spans="1:6" x14ac:dyDescent="0.25">
      <c r="A63" t="s">
        <v>72</v>
      </c>
      <c r="B63" s="7">
        <v>587</v>
      </c>
      <c r="C63" s="7">
        <v>540</v>
      </c>
      <c r="D63" s="7">
        <v>29</v>
      </c>
      <c r="E63" s="7">
        <f t="shared" si="15"/>
        <v>511</v>
      </c>
    </row>
    <row r="64" spans="1:6" x14ac:dyDescent="0.25">
      <c r="A64" t="s">
        <v>73</v>
      </c>
      <c r="B64" s="7">
        <v>440</v>
      </c>
      <c r="C64" s="7">
        <v>440</v>
      </c>
      <c r="D64" s="7">
        <v>439</v>
      </c>
      <c r="E64" s="7">
        <f t="shared" si="15"/>
        <v>1</v>
      </c>
    </row>
    <row r="65" spans="1:5" x14ac:dyDescent="0.25">
      <c r="A65" t="s">
        <v>74</v>
      </c>
      <c r="B65" s="7">
        <v>800</v>
      </c>
      <c r="C65" s="7">
        <v>1000</v>
      </c>
      <c r="D65" s="7">
        <v>750</v>
      </c>
      <c r="E65" s="7">
        <f t="shared" si="15"/>
        <v>250</v>
      </c>
    </row>
    <row r="66" spans="1:5" x14ac:dyDescent="0.25">
      <c r="A66" t="s">
        <v>75</v>
      </c>
      <c r="B66" s="7">
        <v>500</v>
      </c>
      <c r="C66" s="7">
        <v>0</v>
      </c>
      <c r="D66" s="7">
        <v>0</v>
      </c>
      <c r="E66" s="7">
        <f t="shared" si="15"/>
        <v>0</v>
      </c>
    </row>
    <row r="67" spans="1:5" x14ac:dyDescent="0.25">
      <c r="A67" t="s">
        <v>76</v>
      </c>
      <c r="B67" s="15">
        <v>5000</v>
      </c>
      <c r="C67" s="7">
        <v>5000</v>
      </c>
      <c r="D67" s="7">
        <v>5000</v>
      </c>
      <c r="E67" s="7">
        <f t="shared" si="15"/>
        <v>0</v>
      </c>
    </row>
    <row r="68" spans="1:5" x14ac:dyDescent="0.25">
      <c r="A68" t="s">
        <v>77</v>
      </c>
      <c r="B68" s="7">
        <v>500</v>
      </c>
      <c r="C68" s="7">
        <v>500</v>
      </c>
      <c r="D68" s="7">
        <v>500</v>
      </c>
      <c r="E68" s="7">
        <f t="shared" si="15"/>
        <v>0</v>
      </c>
    </row>
    <row r="69" spans="1:5" x14ac:dyDescent="0.25">
      <c r="A69" t="s">
        <v>78</v>
      </c>
      <c r="B69" s="7">
        <v>2000</v>
      </c>
      <c r="C69" s="7">
        <v>2000</v>
      </c>
      <c r="D69" s="7">
        <v>0</v>
      </c>
      <c r="E69" s="7">
        <f t="shared" si="15"/>
        <v>2000</v>
      </c>
    </row>
    <row r="70" spans="1:5" s="13" customFormat="1" x14ac:dyDescent="0.25">
      <c r="A70" s="13" t="s">
        <v>79</v>
      </c>
      <c r="B70" s="14">
        <f>SUM(B71:B78)</f>
        <v>10500</v>
      </c>
      <c r="C70" s="14">
        <f>SUM(C71:C78)</f>
        <v>16500</v>
      </c>
      <c r="D70" s="14">
        <f t="shared" ref="D70" si="16">SUM(D71:D78)</f>
        <v>7086</v>
      </c>
      <c r="E70" s="14">
        <f t="shared" si="15"/>
        <v>9414</v>
      </c>
    </row>
    <row r="71" spans="1:5" x14ac:dyDescent="0.25">
      <c r="A71" t="s">
        <v>80</v>
      </c>
      <c r="B71" s="22">
        <v>500</v>
      </c>
      <c r="C71" s="7">
        <v>1500</v>
      </c>
      <c r="D71" s="7">
        <v>91</v>
      </c>
      <c r="E71" s="7">
        <f t="shared" si="15"/>
        <v>1409</v>
      </c>
    </row>
    <row r="72" spans="1:5" x14ac:dyDescent="0.25">
      <c r="A72" t="s">
        <v>81</v>
      </c>
      <c r="B72" s="22">
        <v>2500</v>
      </c>
      <c r="C72" s="7">
        <v>5000</v>
      </c>
      <c r="D72" s="7">
        <v>0</v>
      </c>
      <c r="E72" s="7">
        <f t="shared" si="15"/>
        <v>5000</v>
      </c>
    </row>
    <row r="73" spans="1:5" x14ac:dyDescent="0.25">
      <c r="A73" t="s">
        <v>82</v>
      </c>
      <c r="B73" s="22">
        <v>4400</v>
      </c>
      <c r="C73" s="7">
        <v>5000</v>
      </c>
      <c r="D73" s="7">
        <v>6995</v>
      </c>
      <c r="E73" s="7">
        <f t="shared" si="15"/>
        <v>-1995</v>
      </c>
    </row>
    <row r="74" spans="1:5" x14ac:dyDescent="0.25">
      <c r="A74" t="s">
        <v>83</v>
      </c>
      <c r="B74" s="7">
        <v>1000</v>
      </c>
      <c r="C74" s="7">
        <v>1000</v>
      </c>
      <c r="D74" s="7">
        <v>0</v>
      </c>
      <c r="E74" s="7">
        <f t="shared" si="15"/>
        <v>1000</v>
      </c>
    </row>
    <row r="75" spans="1:5" x14ac:dyDescent="0.25">
      <c r="A75" t="s">
        <v>84</v>
      </c>
      <c r="B75" s="7">
        <v>500</v>
      </c>
      <c r="C75" s="7">
        <v>500</v>
      </c>
      <c r="D75" s="7">
        <v>0</v>
      </c>
      <c r="E75" s="7">
        <f t="shared" si="15"/>
        <v>500</v>
      </c>
    </row>
    <row r="76" spans="1:5" x14ac:dyDescent="0.25">
      <c r="A76" t="s">
        <v>85</v>
      </c>
      <c r="B76" s="7">
        <v>500</v>
      </c>
      <c r="C76" s="7">
        <v>500</v>
      </c>
      <c r="D76" s="7">
        <v>0</v>
      </c>
      <c r="E76" s="7">
        <f t="shared" si="15"/>
        <v>500</v>
      </c>
    </row>
    <row r="77" spans="1:5" x14ac:dyDescent="0.25">
      <c r="A77" t="s">
        <v>184</v>
      </c>
      <c r="B77" s="15">
        <v>1000</v>
      </c>
      <c r="C77" s="7">
        <v>3000</v>
      </c>
      <c r="D77" s="7">
        <v>0</v>
      </c>
      <c r="E77" s="7">
        <f t="shared" si="15"/>
        <v>3000</v>
      </c>
    </row>
    <row r="78" spans="1:5" x14ac:dyDescent="0.25">
      <c r="A78" t="s">
        <v>86</v>
      </c>
      <c r="B78" s="7">
        <v>100</v>
      </c>
      <c r="C78" s="7">
        <v>0</v>
      </c>
      <c r="D78" s="7">
        <v>0</v>
      </c>
      <c r="E78" s="7">
        <f t="shared" si="15"/>
        <v>0</v>
      </c>
    </row>
    <row r="79" spans="1:5" s="13" customFormat="1" x14ac:dyDescent="0.25">
      <c r="A79" s="13" t="s">
        <v>87</v>
      </c>
      <c r="B79" s="14">
        <f>SUM(B80:B82)</f>
        <v>3500</v>
      </c>
      <c r="C79" s="14">
        <f>SUM(C80:C82)</f>
        <v>6500</v>
      </c>
      <c r="D79" s="14">
        <f t="shared" ref="D79" si="17">SUM(D80:D82)</f>
        <v>2777</v>
      </c>
      <c r="E79" s="14">
        <f t="shared" si="15"/>
        <v>3723</v>
      </c>
    </row>
    <row r="80" spans="1:5" x14ac:dyDescent="0.25">
      <c r="A80" t="s">
        <v>88</v>
      </c>
      <c r="B80" s="7">
        <v>500</v>
      </c>
      <c r="C80" s="7">
        <v>1500</v>
      </c>
      <c r="D80" s="7">
        <v>0</v>
      </c>
      <c r="E80" s="7">
        <f t="shared" si="15"/>
        <v>1500</v>
      </c>
    </row>
    <row r="81" spans="1:6" x14ac:dyDescent="0.25">
      <c r="A81" t="s">
        <v>89</v>
      </c>
      <c r="B81" s="7">
        <v>2500</v>
      </c>
      <c r="C81" s="7">
        <v>4500</v>
      </c>
      <c r="D81" s="7">
        <v>2777</v>
      </c>
      <c r="E81" s="7">
        <f t="shared" si="15"/>
        <v>1723</v>
      </c>
    </row>
    <row r="82" spans="1:6" x14ac:dyDescent="0.25">
      <c r="A82" t="s">
        <v>90</v>
      </c>
      <c r="B82" s="7">
        <v>500</v>
      </c>
      <c r="C82" s="7">
        <v>500</v>
      </c>
      <c r="D82" s="7">
        <v>0</v>
      </c>
      <c r="E82" s="7">
        <f t="shared" si="15"/>
        <v>500</v>
      </c>
    </row>
    <row r="83" spans="1:6" s="13" customFormat="1" x14ac:dyDescent="0.25">
      <c r="A83" s="13" t="s">
        <v>91</v>
      </c>
      <c r="B83" s="14">
        <f>SUM(B84:B90)</f>
        <v>37000</v>
      </c>
      <c r="C83" s="14">
        <f>SUM(C84:C90)</f>
        <v>68754</v>
      </c>
      <c r="D83" s="14">
        <f t="shared" ref="D83" si="18">SUM(D84:D90)</f>
        <v>25944</v>
      </c>
      <c r="E83" s="14">
        <f t="shared" si="15"/>
        <v>42810</v>
      </c>
    </row>
    <row r="84" spans="1:6" x14ac:dyDescent="0.25">
      <c r="A84" t="s">
        <v>92</v>
      </c>
      <c r="B84" s="7">
        <v>5000</v>
      </c>
      <c r="C84" s="7">
        <v>5000</v>
      </c>
      <c r="D84" s="7">
        <v>3784</v>
      </c>
      <c r="E84" s="7">
        <f t="shared" si="15"/>
        <v>1216</v>
      </c>
    </row>
    <row r="85" spans="1:6" x14ac:dyDescent="0.25">
      <c r="A85" t="s">
        <v>93</v>
      </c>
      <c r="B85" s="22">
        <v>8000</v>
      </c>
      <c r="C85" s="7">
        <v>13000</v>
      </c>
      <c r="D85" s="7">
        <v>4524</v>
      </c>
      <c r="E85" s="7">
        <f t="shared" si="15"/>
        <v>8476</v>
      </c>
    </row>
    <row r="86" spans="1:6" x14ac:dyDescent="0.25">
      <c r="A86" t="s">
        <v>94</v>
      </c>
      <c r="B86" s="22">
        <v>500</v>
      </c>
      <c r="C86" s="7">
        <v>1000</v>
      </c>
      <c r="D86" s="7">
        <v>326</v>
      </c>
      <c r="E86" s="7">
        <f>SUM(C86-D86)</f>
        <v>674</v>
      </c>
    </row>
    <row r="87" spans="1:6" x14ac:dyDescent="0.25">
      <c r="A87" t="s">
        <v>95</v>
      </c>
      <c r="B87" s="22">
        <v>2500</v>
      </c>
      <c r="C87" s="7">
        <v>6250</v>
      </c>
      <c r="D87" s="7">
        <v>1115</v>
      </c>
      <c r="E87" s="7">
        <f t="shared" si="15"/>
        <v>5135</v>
      </c>
    </row>
    <row r="88" spans="1:6" x14ac:dyDescent="0.25">
      <c r="A88" s="16" t="s">
        <v>188</v>
      </c>
      <c r="B88" s="22">
        <v>6000</v>
      </c>
      <c r="C88" s="7">
        <v>5000</v>
      </c>
      <c r="D88" s="7">
        <v>4829</v>
      </c>
      <c r="E88" s="7">
        <f t="shared" si="15"/>
        <v>171</v>
      </c>
      <c r="F88" s="26"/>
    </row>
    <row r="89" spans="1:6" x14ac:dyDescent="0.25">
      <c r="A89" t="s">
        <v>96</v>
      </c>
      <c r="B89" s="22">
        <v>7500</v>
      </c>
      <c r="C89" s="7">
        <v>15000</v>
      </c>
      <c r="D89" s="7">
        <v>6470</v>
      </c>
      <c r="E89" s="7">
        <f t="shared" si="15"/>
        <v>8530</v>
      </c>
    </row>
    <row r="90" spans="1:6" x14ac:dyDescent="0.25">
      <c r="A90" t="s">
        <v>97</v>
      </c>
      <c r="B90" s="22">
        <v>7500</v>
      </c>
      <c r="C90" s="7">
        <v>23504</v>
      </c>
      <c r="D90" s="7">
        <v>4896</v>
      </c>
      <c r="E90" s="7">
        <f t="shared" si="15"/>
        <v>18608</v>
      </c>
    </row>
    <row r="91" spans="1:6" s="13" customFormat="1" x14ac:dyDescent="0.25">
      <c r="A91" s="13" t="s">
        <v>98</v>
      </c>
      <c r="B91" s="14">
        <f>SUM(B92)</f>
        <v>15000</v>
      </c>
      <c r="C91" s="14">
        <f>SUM(C92)</f>
        <v>20000</v>
      </c>
      <c r="D91" s="14">
        <f t="shared" ref="D91" si="19">SUM(D92)</f>
        <v>0</v>
      </c>
      <c r="E91" s="14">
        <f t="shared" si="15"/>
        <v>20000</v>
      </c>
    </row>
    <row r="92" spans="1:6" x14ac:dyDescent="0.25">
      <c r="A92" t="s">
        <v>99</v>
      </c>
      <c r="B92" s="22">
        <v>15000</v>
      </c>
      <c r="C92" s="7">
        <v>20000</v>
      </c>
      <c r="D92" s="7">
        <v>0</v>
      </c>
      <c r="E92" s="7">
        <f t="shared" si="15"/>
        <v>20000</v>
      </c>
    </row>
    <row r="93" spans="1:6" s="5" customFormat="1" x14ac:dyDescent="0.25">
      <c r="A93" s="5" t="s">
        <v>174</v>
      </c>
      <c r="B93" s="10">
        <f>SUM(B94+B99+B107+B119+B125)</f>
        <v>605662</v>
      </c>
      <c r="C93" s="10">
        <f>SUM(C94+C99+C107+C119+C125)</f>
        <v>502942</v>
      </c>
      <c r="D93" s="10">
        <f>SUM(D94+D99+D107+D119+D125)</f>
        <v>356470</v>
      </c>
      <c r="E93" s="10">
        <f t="shared" si="15"/>
        <v>146472</v>
      </c>
    </row>
    <row r="94" spans="1:6" s="13" customFormat="1" x14ac:dyDescent="0.25">
      <c r="A94" s="13" t="s">
        <v>100</v>
      </c>
      <c r="B94" s="14">
        <f>SUM(B95:B98)</f>
        <v>15000</v>
      </c>
      <c r="C94" s="14">
        <f>SUM(C95:C98)</f>
        <v>10000</v>
      </c>
      <c r="D94" s="14">
        <f t="shared" ref="D94" si="20">SUM(D95:D98)</f>
        <v>7323</v>
      </c>
      <c r="E94" s="14">
        <f t="shared" si="15"/>
        <v>2677</v>
      </c>
    </row>
    <row r="95" spans="1:6" x14ac:dyDescent="0.25">
      <c r="A95" t="s">
        <v>101</v>
      </c>
      <c r="B95" s="7">
        <v>5000</v>
      </c>
      <c r="C95" s="7">
        <v>10000</v>
      </c>
      <c r="D95" s="7">
        <v>7323</v>
      </c>
      <c r="E95" s="7">
        <f t="shared" si="15"/>
        <v>2677</v>
      </c>
    </row>
    <row r="96" spans="1:6" x14ac:dyDescent="0.25">
      <c r="A96" t="s">
        <v>102</v>
      </c>
      <c r="B96" s="7">
        <v>3000</v>
      </c>
      <c r="C96" s="7">
        <v>0</v>
      </c>
      <c r="D96" s="7">
        <v>0</v>
      </c>
      <c r="E96" s="7">
        <f t="shared" si="15"/>
        <v>0</v>
      </c>
    </row>
    <row r="97" spans="1:7" x14ac:dyDescent="0.25">
      <c r="A97" t="s">
        <v>103</v>
      </c>
      <c r="B97" s="7">
        <v>1000</v>
      </c>
      <c r="C97" s="7">
        <v>0</v>
      </c>
      <c r="D97" s="7">
        <v>0</v>
      </c>
      <c r="E97" s="7">
        <f t="shared" si="15"/>
        <v>0</v>
      </c>
    </row>
    <row r="98" spans="1:7" x14ac:dyDescent="0.25">
      <c r="A98" t="s">
        <v>104</v>
      </c>
      <c r="B98" s="7">
        <v>6000</v>
      </c>
      <c r="C98" s="7">
        <v>0</v>
      </c>
      <c r="D98" s="7">
        <v>0</v>
      </c>
      <c r="E98" s="7">
        <f t="shared" si="15"/>
        <v>0</v>
      </c>
    </row>
    <row r="99" spans="1:7" s="13" customFormat="1" x14ac:dyDescent="0.25">
      <c r="A99" s="13" t="s">
        <v>105</v>
      </c>
      <c r="B99" s="14">
        <f>SUM(B100:B106)</f>
        <v>66000</v>
      </c>
      <c r="C99" s="14">
        <f>SUM(C100:C106)</f>
        <v>97400</v>
      </c>
      <c r="D99" s="14">
        <f t="shared" ref="D99" si="21">SUM(D100:D106)</f>
        <v>53351</v>
      </c>
      <c r="E99" s="14">
        <f t="shared" si="15"/>
        <v>44049</v>
      </c>
    </row>
    <row r="100" spans="1:7" x14ac:dyDescent="0.25">
      <c r="A100" t="s">
        <v>106</v>
      </c>
      <c r="B100" s="7">
        <v>6000</v>
      </c>
      <c r="C100" s="7">
        <v>7000</v>
      </c>
      <c r="D100" s="7">
        <v>4001</v>
      </c>
      <c r="E100" s="7">
        <f t="shared" si="15"/>
        <v>2999</v>
      </c>
      <c r="F100" s="3"/>
      <c r="G100" s="3"/>
    </row>
    <row r="101" spans="1:7" x14ac:dyDescent="0.25">
      <c r="A101" t="s">
        <v>107</v>
      </c>
      <c r="B101" s="7">
        <v>2500</v>
      </c>
      <c r="C101" s="7">
        <v>2500</v>
      </c>
      <c r="D101" s="7">
        <v>1000</v>
      </c>
      <c r="E101" s="7">
        <f t="shared" si="15"/>
        <v>1500</v>
      </c>
    </row>
    <row r="102" spans="1:7" x14ac:dyDescent="0.25">
      <c r="A102" t="s">
        <v>108</v>
      </c>
      <c r="B102" s="7">
        <v>2500</v>
      </c>
      <c r="C102" s="7">
        <v>2500</v>
      </c>
      <c r="D102" s="7">
        <v>2440</v>
      </c>
      <c r="E102" s="7">
        <f t="shared" si="15"/>
        <v>60</v>
      </c>
    </row>
    <row r="103" spans="1:7" x14ac:dyDescent="0.25">
      <c r="A103" t="s">
        <v>109</v>
      </c>
      <c r="B103" s="7">
        <v>15000</v>
      </c>
      <c r="C103" s="7">
        <v>45000</v>
      </c>
      <c r="D103" s="7">
        <v>22617</v>
      </c>
      <c r="E103" s="7">
        <f t="shared" si="15"/>
        <v>22383</v>
      </c>
    </row>
    <row r="104" spans="1:7" x14ac:dyDescent="0.25">
      <c r="A104" t="s">
        <v>110</v>
      </c>
      <c r="B104" s="7">
        <v>20000</v>
      </c>
      <c r="C104" s="7">
        <v>20000</v>
      </c>
      <c r="D104" s="7">
        <v>7393</v>
      </c>
      <c r="E104" s="7">
        <f t="shared" si="15"/>
        <v>12607</v>
      </c>
    </row>
    <row r="105" spans="1:7" x14ac:dyDescent="0.25">
      <c r="A105" t="s">
        <v>111</v>
      </c>
      <c r="B105" s="7">
        <v>10000</v>
      </c>
      <c r="C105" s="7">
        <v>10400</v>
      </c>
      <c r="D105" s="7">
        <v>8400</v>
      </c>
      <c r="E105" s="7">
        <f t="shared" si="15"/>
        <v>2000</v>
      </c>
    </row>
    <row r="106" spans="1:7" x14ac:dyDescent="0.25">
      <c r="A106" t="s">
        <v>112</v>
      </c>
      <c r="B106" s="7">
        <v>10000</v>
      </c>
      <c r="C106" s="7">
        <v>10000</v>
      </c>
      <c r="D106" s="7">
        <v>7500</v>
      </c>
      <c r="E106" s="7">
        <f t="shared" si="15"/>
        <v>2500</v>
      </c>
    </row>
    <row r="107" spans="1:7" s="13" customFormat="1" x14ac:dyDescent="0.25">
      <c r="A107" s="13" t="s">
        <v>113</v>
      </c>
      <c r="B107" s="14">
        <f>SUM(B108:B118)</f>
        <v>160308</v>
      </c>
      <c r="C107" s="14">
        <f>SUM(C108:C118)</f>
        <v>172200</v>
      </c>
      <c r="D107" s="14">
        <f>SUM(D108:D118)</f>
        <v>108623</v>
      </c>
      <c r="E107" s="14">
        <f t="shared" si="15"/>
        <v>63577</v>
      </c>
    </row>
    <row r="108" spans="1:7" x14ac:dyDescent="0.25">
      <c r="A108" t="s">
        <v>114</v>
      </c>
      <c r="B108" s="7">
        <v>4000</v>
      </c>
      <c r="C108" s="7">
        <v>3000</v>
      </c>
      <c r="D108" s="7">
        <v>1760</v>
      </c>
      <c r="E108" s="7">
        <f t="shared" si="15"/>
        <v>1240</v>
      </c>
      <c r="F108" s="27"/>
    </row>
    <row r="109" spans="1:7" x14ac:dyDescent="0.25">
      <c r="A109" t="s">
        <v>115</v>
      </c>
      <c r="B109" s="7">
        <v>30000</v>
      </c>
      <c r="C109" s="7">
        <v>32500</v>
      </c>
      <c r="D109" s="7">
        <v>16397</v>
      </c>
      <c r="E109" s="7">
        <f t="shared" si="15"/>
        <v>16103</v>
      </c>
    </row>
    <row r="110" spans="1:7" x14ac:dyDescent="0.25">
      <c r="A110" t="s">
        <v>116</v>
      </c>
      <c r="B110" s="7">
        <v>25000</v>
      </c>
      <c r="C110" s="7">
        <v>25000</v>
      </c>
      <c r="D110" s="7">
        <v>17312</v>
      </c>
      <c r="E110" s="7">
        <f t="shared" si="15"/>
        <v>7688</v>
      </c>
      <c r="F110" s="3"/>
    </row>
    <row r="111" spans="1:7" x14ac:dyDescent="0.25">
      <c r="A111" t="s">
        <v>117</v>
      </c>
      <c r="B111" s="7">
        <v>200</v>
      </c>
      <c r="C111" s="7">
        <v>3000</v>
      </c>
      <c r="D111" s="7">
        <v>959</v>
      </c>
      <c r="E111" s="7">
        <f t="shared" si="15"/>
        <v>2041</v>
      </c>
    </row>
    <row r="112" spans="1:7" x14ac:dyDescent="0.25">
      <c r="A112" t="s">
        <v>118</v>
      </c>
      <c r="B112" s="22">
        <v>0</v>
      </c>
      <c r="C112" s="7">
        <v>1000</v>
      </c>
      <c r="D112" s="7">
        <v>1452</v>
      </c>
      <c r="E112" s="7">
        <f t="shared" si="15"/>
        <v>-452</v>
      </c>
    </row>
    <row r="113" spans="1:7" x14ac:dyDescent="0.25">
      <c r="A113" t="s">
        <v>119</v>
      </c>
      <c r="B113" s="22">
        <v>0</v>
      </c>
      <c r="C113" s="7">
        <v>500</v>
      </c>
      <c r="D113" s="7">
        <v>492</v>
      </c>
      <c r="E113" s="7">
        <f t="shared" si="15"/>
        <v>8</v>
      </c>
    </row>
    <row r="114" spans="1:7" x14ac:dyDescent="0.25">
      <c r="A114" t="s">
        <v>120</v>
      </c>
      <c r="B114" s="7">
        <v>1500</v>
      </c>
      <c r="C114" s="7">
        <v>2500</v>
      </c>
      <c r="D114" s="7">
        <v>396</v>
      </c>
      <c r="E114" s="7">
        <f t="shared" si="15"/>
        <v>2104</v>
      </c>
    </row>
    <row r="115" spans="1:7" x14ac:dyDescent="0.25">
      <c r="A115" t="s">
        <v>121</v>
      </c>
      <c r="B115" s="7">
        <v>19108</v>
      </c>
      <c r="C115" s="7">
        <v>16700</v>
      </c>
      <c r="D115" s="7">
        <v>16616</v>
      </c>
      <c r="E115" s="7">
        <f t="shared" si="15"/>
        <v>84</v>
      </c>
      <c r="F115" s="3"/>
    </row>
    <row r="116" spans="1:7" x14ac:dyDescent="0.25">
      <c r="A116" t="s">
        <v>122</v>
      </c>
      <c r="B116" s="22">
        <v>46500</v>
      </c>
      <c r="C116" s="7">
        <v>55000</v>
      </c>
      <c r="D116" s="7">
        <v>31830</v>
      </c>
      <c r="E116" s="7">
        <f t="shared" si="15"/>
        <v>23170</v>
      </c>
    </row>
    <row r="117" spans="1:7" x14ac:dyDescent="0.25">
      <c r="A117" t="s">
        <v>123</v>
      </c>
      <c r="B117" s="7">
        <v>500</v>
      </c>
      <c r="C117" s="7">
        <v>1000</v>
      </c>
      <c r="D117" s="7">
        <v>0</v>
      </c>
      <c r="E117" s="7">
        <f t="shared" si="15"/>
        <v>1000</v>
      </c>
    </row>
    <row r="118" spans="1:7" x14ac:dyDescent="0.25">
      <c r="A118" t="s">
        <v>177</v>
      </c>
      <c r="B118" s="7">
        <v>33500</v>
      </c>
      <c r="C118" s="7">
        <v>32000</v>
      </c>
      <c r="D118" s="7">
        <v>21409</v>
      </c>
      <c r="E118" s="7">
        <f t="shared" si="15"/>
        <v>10591</v>
      </c>
    </row>
    <row r="119" spans="1:7" s="13" customFormat="1" x14ac:dyDescent="0.25">
      <c r="A119" s="13" t="s">
        <v>124</v>
      </c>
      <c r="B119" s="14">
        <f>SUM(B120:B124)</f>
        <v>304354</v>
      </c>
      <c r="C119" s="14">
        <f>SUM(C120:C124)</f>
        <v>151342</v>
      </c>
      <c r="D119" s="14">
        <f t="shared" ref="D119" si="22">SUM(D120:D124)</f>
        <v>127987</v>
      </c>
      <c r="E119" s="14">
        <f t="shared" si="15"/>
        <v>23355</v>
      </c>
    </row>
    <row r="120" spans="1:7" x14ac:dyDescent="0.25">
      <c r="A120" t="s">
        <v>125</v>
      </c>
      <c r="B120" s="7">
        <v>118000</v>
      </c>
      <c r="C120" s="7">
        <v>118192</v>
      </c>
      <c r="D120" s="7">
        <v>100472</v>
      </c>
      <c r="E120" s="7">
        <f t="shared" si="15"/>
        <v>17720</v>
      </c>
    </row>
    <row r="121" spans="1:7" x14ac:dyDescent="0.25">
      <c r="A121" t="s">
        <v>126</v>
      </c>
      <c r="B121" s="7">
        <v>100000</v>
      </c>
      <c r="C121" s="7">
        <v>16150</v>
      </c>
      <c r="D121" s="7">
        <v>10013</v>
      </c>
      <c r="E121" s="7">
        <f t="shared" si="15"/>
        <v>6137</v>
      </c>
    </row>
    <row r="122" spans="1:7" x14ac:dyDescent="0.25">
      <c r="A122" t="s">
        <v>127</v>
      </c>
      <c r="B122" s="7">
        <v>7000</v>
      </c>
      <c r="C122" s="7">
        <v>7000</v>
      </c>
      <c r="D122" s="7">
        <v>7666</v>
      </c>
      <c r="E122" s="7">
        <f t="shared" si="15"/>
        <v>-666</v>
      </c>
    </row>
    <row r="123" spans="1:7" x14ac:dyDescent="0.25">
      <c r="A123" t="s">
        <v>128</v>
      </c>
      <c r="B123" s="7">
        <v>20000</v>
      </c>
      <c r="C123" s="7">
        <v>10000</v>
      </c>
      <c r="D123" s="7">
        <v>9836</v>
      </c>
      <c r="E123" s="7">
        <f t="shared" si="15"/>
        <v>164</v>
      </c>
    </row>
    <row r="124" spans="1:7" x14ac:dyDescent="0.25">
      <c r="A124" t="s">
        <v>195</v>
      </c>
      <c r="B124" s="15">
        <v>59354</v>
      </c>
      <c r="C124" s="15">
        <v>0</v>
      </c>
      <c r="D124" s="15">
        <v>0</v>
      </c>
      <c r="E124" s="7">
        <f t="shared" si="15"/>
        <v>0</v>
      </c>
      <c r="F124" s="25"/>
      <c r="G124" s="3"/>
    </row>
    <row r="125" spans="1:7" s="13" customFormat="1" x14ac:dyDescent="0.25">
      <c r="A125" s="13" t="s">
        <v>129</v>
      </c>
      <c r="B125" s="14">
        <f>SUM(B126:B132)</f>
        <v>60000</v>
      </c>
      <c r="C125" s="14">
        <f>SUM(C126:C132)</f>
        <v>72000</v>
      </c>
      <c r="D125" s="14">
        <f t="shared" ref="D125" si="23">SUM(D126:D132)</f>
        <v>59186</v>
      </c>
      <c r="E125" s="14">
        <f t="shared" si="15"/>
        <v>12814</v>
      </c>
    </row>
    <row r="126" spans="1:7" x14ac:dyDescent="0.25">
      <c r="A126" t="s">
        <v>130</v>
      </c>
      <c r="B126" s="7">
        <v>12500</v>
      </c>
      <c r="C126" s="7">
        <v>17500</v>
      </c>
      <c r="D126" s="7">
        <v>11250</v>
      </c>
      <c r="E126" s="7">
        <f t="shared" ref="E126:E163" si="24">SUM(C126-D126)</f>
        <v>6250</v>
      </c>
    </row>
    <row r="127" spans="1:7" x14ac:dyDescent="0.25">
      <c r="A127" t="s">
        <v>131</v>
      </c>
      <c r="B127" s="22">
        <v>13000</v>
      </c>
      <c r="C127" s="7">
        <v>15000</v>
      </c>
      <c r="D127" s="7">
        <v>11270</v>
      </c>
      <c r="E127" s="7">
        <f t="shared" si="24"/>
        <v>3730</v>
      </c>
    </row>
    <row r="128" spans="1:7" x14ac:dyDescent="0.25">
      <c r="A128" t="s">
        <v>132</v>
      </c>
      <c r="B128" s="15">
        <v>2000</v>
      </c>
      <c r="C128" s="7">
        <v>2000</v>
      </c>
      <c r="D128" s="7">
        <v>1557</v>
      </c>
      <c r="E128" s="7">
        <f t="shared" si="24"/>
        <v>443</v>
      </c>
      <c r="F128" s="3"/>
    </row>
    <row r="129" spans="1:12" x14ac:dyDescent="0.25">
      <c r="A129" t="s">
        <v>133</v>
      </c>
      <c r="B129" s="7">
        <v>1500</v>
      </c>
      <c r="C129" s="7">
        <v>3000</v>
      </c>
      <c r="D129" s="7">
        <v>1124</v>
      </c>
      <c r="E129" s="7">
        <f t="shared" si="24"/>
        <v>1876</v>
      </c>
    </row>
    <row r="130" spans="1:12" x14ac:dyDescent="0.25">
      <c r="A130" t="s">
        <v>134</v>
      </c>
      <c r="B130" s="7">
        <v>7500</v>
      </c>
      <c r="C130" s="7">
        <v>6000</v>
      </c>
      <c r="D130" s="7">
        <v>7639</v>
      </c>
      <c r="E130" s="7">
        <f t="shared" si="24"/>
        <v>-1639</v>
      </c>
      <c r="F130" s="3"/>
      <c r="L130" s="3"/>
    </row>
    <row r="131" spans="1:12" x14ac:dyDescent="0.25">
      <c r="A131" t="s">
        <v>135</v>
      </c>
      <c r="B131" s="7">
        <v>15000</v>
      </c>
      <c r="C131" s="7">
        <v>20000</v>
      </c>
      <c r="D131" s="7">
        <v>20746</v>
      </c>
      <c r="E131" s="7">
        <f t="shared" si="24"/>
        <v>-746</v>
      </c>
    </row>
    <row r="132" spans="1:12" x14ac:dyDescent="0.25">
      <c r="A132" t="s">
        <v>136</v>
      </c>
      <c r="B132" s="7">
        <v>8500</v>
      </c>
      <c r="C132" s="7">
        <v>8500</v>
      </c>
      <c r="D132" s="7">
        <v>5600</v>
      </c>
      <c r="E132" s="7">
        <f t="shared" si="24"/>
        <v>2900</v>
      </c>
    </row>
    <row r="133" spans="1:12" s="5" customFormat="1" x14ac:dyDescent="0.25">
      <c r="A133" s="6" t="s">
        <v>173</v>
      </c>
      <c r="B133" s="10">
        <f>SUM(B134+B140+B144+B155)</f>
        <v>305755</v>
      </c>
      <c r="C133" s="10">
        <f>SUM(C134+C140+C144+C155)</f>
        <v>323404</v>
      </c>
      <c r="D133" s="10">
        <f t="shared" ref="D133" si="25">SUM(D134+D140+D144+D155)</f>
        <v>405977</v>
      </c>
      <c r="E133" s="10">
        <f t="shared" si="24"/>
        <v>-82573</v>
      </c>
    </row>
    <row r="134" spans="1:12" s="13" customFormat="1" x14ac:dyDescent="0.25">
      <c r="A134" s="13" t="s">
        <v>137</v>
      </c>
      <c r="B134" s="14">
        <f>SUM(B135:B139)</f>
        <v>27000</v>
      </c>
      <c r="C134" s="14">
        <f>SUM(C135:C139)</f>
        <v>44000</v>
      </c>
      <c r="D134" s="14">
        <f t="shared" ref="D134" si="26">SUM(D135:D139)</f>
        <v>14168</v>
      </c>
      <c r="E134" s="14">
        <f t="shared" si="24"/>
        <v>29832</v>
      </c>
    </row>
    <row r="135" spans="1:12" x14ac:dyDescent="0.25">
      <c r="A135" t="s">
        <v>138</v>
      </c>
      <c r="B135" s="7">
        <v>1000</v>
      </c>
      <c r="C135" s="7">
        <v>1000</v>
      </c>
      <c r="D135" s="7">
        <v>622</v>
      </c>
      <c r="E135" s="7">
        <f t="shared" si="24"/>
        <v>378</v>
      </c>
    </row>
    <row r="136" spans="1:12" x14ac:dyDescent="0.25">
      <c r="A136" t="s">
        <v>139</v>
      </c>
      <c r="B136" s="22">
        <v>15000</v>
      </c>
      <c r="C136" s="7">
        <v>25000</v>
      </c>
      <c r="D136" s="7">
        <v>7692</v>
      </c>
      <c r="E136" s="7">
        <f t="shared" si="24"/>
        <v>17308</v>
      </c>
    </row>
    <row r="137" spans="1:12" x14ac:dyDescent="0.25">
      <c r="A137" t="s">
        <v>140</v>
      </c>
      <c r="B137" s="22">
        <v>3000</v>
      </c>
      <c r="C137" s="7">
        <v>9000</v>
      </c>
      <c r="D137" s="7">
        <v>1455</v>
      </c>
      <c r="E137" s="7">
        <f t="shared" si="24"/>
        <v>7545</v>
      </c>
    </row>
    <row r="138" spans="1:12" x14ac:dyDescent="0.25">
      <c r="A138" t="s">
        <v>141</v>
      </c>
      <c r="B138" s="7">
        <v>500</v>
      </c>
      <c r="C138" s="7">
        <v>1000</v>
      </c>
      <c r="D138" s="7">
        <v>0</v>
      </c>
      <c r="E138" s="7">
        <f t="shared" si="24"/>
        <v>1000</v>
      </c>
    </row>
    <row r="139" spans="1:12" x14ac:dyDescent="0.25">
      <c r="A139" t="s">
        <v>186</v>
      </c>
      <c r="B139" s="7">
        <v>7500</v>
      </c>
      <c r="C139" s="7">
        <v>8000</v>
      </c>
      <c r="D139" s="7">
        <v>4399</v>
      </c>
      <c r="E139" s="7">
        <f t="shared" si="24"/>
        <v>3601</v>
      </c>
      <c r="F139" s="27"/>
    </row>
    <row r="140" spans="1:12" s="13" customFormat="1" x14ac:dyDescent="0.25">
      <c r="A140" s="13" t="s">
        <v>142</v>
      </c>
      <c r="B140" s="14">
        <f>SUM(B141:B143)</f>
        <v>1000</v>
      </c>
      <c r="C140" s="14">
        <f>SUM(C141:C143)</f>
        <v>0</v>
      </c>
      <c r="D140" s="14">
        <f t="shared" ref="D140" si="27">SUM(D141:D143)</f>
        <v>1000</v>
      </c>
      <c r="E140" s="14">
        <f t="shared" si="24"/>
        <v>-1000</v>
      </c>
    </row>
    <row r="141" spans="1:12" x14ac:dyDescent="0.25">
      <c r="A141" t="s">
        <v>143</v>
      </c>
      <c r="B141" s="15" t="s">
        <v>178</v>
      </c>
      <c r="C141" s="7">
        <v>0</v>
      </c>
      <c r="D141" s="7">
        <v>0</v>
      </c>
      <c r="E141" s="7">
        <f t="shared" si="24"/>
        <v>0</v>
      </c>
      <c r="F141" s="3"/>
    </row>
    <row r="142" spans="1:12" x14ac:dyDescent="0.25">
      <c r="A142" t="s">
        <v>144</v>
      </c>
      <c r="B142" s="15" t="s">
        <v>178</v>
      </c>
      <c r="C142" s="7">
        <v>0</v>
      </c>
      <c r="D142" s="7">
        <v>0</v>
      </c>
      <c r="E142" s="7">
        <f t="shared" si="24"/>
        <v>0</v>
      </c>
    </row>
    <row r="143" spans="1:12" x14ac:dyDescent="0.25">
      <c r="A143" t="s">
        <v>145</v>
      </c>
      <c r="B143" s="7">
        <v>1000</v>
      </c>
      <c r="C143" s="7">
        <v>0</v>
      </c>
      <c r="D143" s="7">
        <v>1000</v>
      </c>
      <c r="E143" s="7">
        <f t="shared" si="24"/>
        <v>-1000</v>
      </c>
    </row>
    <row r="144" spans="1:12" s="13" customFormat="1" x14ac:dyDescent="0.25">
      <c r="A144" s="13" t="s">
        <v>146</v>
      </c>
      <c r="B144" s="14">
        <f>SUM(B145:B154)</f>
        <v>78500</v>
      </c>
      <c r="C144" s="14">
        <f>SUM(C145:C153)</f>
        <v>97500</v>
      </c>
      <c r="D144" s="14">
        <f t="shared" ref="D144" si="28">SUM(D145:D153)</f>
        <v>235258</v>
      </c>
      <c r="E144" s="14">
        <f t="shared" si="24"/>
        <v>-137758</v>
      </c>
    </row>
    <row r="145" spans="1:11" x14ac:dyDescent="0.25">
      <c r="A145" t="s">
        <v>147</v>
      </c>
      <c r="B145" s="15">
        <v>5000</v>
      </c>
      <c r="C145" s="7">
        <v>0</v>
      </c>
      <c r="D145" s="7">
        <v>3010</v>
      </c>
      <c r="E145" s="7">
        <f t="shared" si="24"/>
        <v>-3010</v>
      </c>
      <c r="F145" s="27"/>
    </row>
    <row r="146" spans="1:11" x14ac:dyDescent="0.25">
      <c r="A146" t="s">
        <v>148</v>
      </c>
      <c r="B146" s="7">
        <v>2500</v>
      </c>
      <c r="C146" s="7">
        <v>0</v>
      </c>
      <c r="D146" s="7">
        <v>4958</v>
      </c>
      <c r="E146" s="7">
        <f t="shared" si="24"/>
        <v>-4958</v>
      </c>
    </row>
    <row r="147" spans="1:11" x14ac:dyDescent="0.25">
      <c r="A147" t="s">
        <v>149</v>
      </c>
      <c r="B147" s="7">
        <v>5000</v>
      </c>
      <c r="C147" s="7">
        <v>7500</v>
      </c>
      <c r="D147" s="7">
        <v>6217</v>
      </c>
      <c r="E147" s="7">
        <f t="shared" si="24"/>
        <v>1283</v>
      </c>
    </row>
    <row r="148" spans="1:11" x14ac:dyDescent="0.25">
      <c r="A148" t="s">
        <v>150</v>
      </c>
      <c r="B148" s="7">
        <v>5000</v>
      </c>
      <c r="C148" s="7">
        <v>10000</v>
      </c>
      <c r="D148" s="7">
        <v>5007</v>
      </c>
      <c r="E148" s="7">
        <f t="shared" si="24"/>
        <v>4993</v>
      </c>
      <c r="F148" s="27"/>
      <c r="J148" s="3"/>
      <c r="K148" s="4"/>
    </row>
    <row r="149" spans="1:11" x14ac:dyDescent="0.25">
      <c r="A149" t="s">
        <v>151</v>
      </c>
      <c r="B149" s="7">
        <v>5000</v>
      </c>
      <c r="C149" s="7">
        <v>5000</v>
      </c>
      <c r="D149" s="7">
        <v>1773</v>
      </c>
      <c r="E149" s="7">
        <f t="shared" si="24"/>
        <v>3227</v>
      </c>
    </row>
    <row r="150" spans="1:11" x14ac:dyDescent="0.25">
      <c r="A150" t="s">
        <v>152</v>
      </c>
      <c r="B150" s="22">
        <v>5000</v>
      </c>
      <c r="C150" s="7">
        <v>15000</v>
      </c>
      <c r="D150" s="7">
        <v>8773</v>
      </c>
      <c r="E150" s="7">
        <f t="shared" si="24"/>
        <v>6227</v>
      </c>
    </row>
    <row r="151" spans="1:11" x14ac:dyDescent="0.25">
      <c r="A151" t="s">
        <v>153</v>
      </c>
      <c r="B151" s="7">
        <v>25000</v>
      </c>
      <c r="C151" s="7">
        <v>20000</v>
      </c>
      <c r="D151" s="7">
        <v>192985</v>
      </c>
      <c r="E151" s="7">
        <f t="shared" si="24"/>
        <v>-172985</v>
      </c>
    </row>
    <row r="152" spans="1:11" x14ac:dyDescent="0.25">
      <c r="A152" t="s">
        <v>154</v>
      </c>
      <c r="B152" s="7">
        <v>15000</v>
      </c>
      <c r="C152" s="7">
        <v>40000</v>
      </c>
      <c r="D152" s="7">
        <v>12535</v>
      </c>
      <c r="E152" s="7">
        <f t="shared" si="24"/>
        <v>27465</v>
      </c>
    </row>
    <row r="153" spans="1:11" x14ac:dyDescent="0.25">
      <c r="A153" t="s">
        <v>155</v>
      </c>
      <c r="B153" s="7">
        <v>1000</v>
      </c>
      <c r="C153" s="7">
        <v>0</v>
      </c>
      <c r="D153" s="7">
        <v>0</v>
      </c>
      <c r="E153" s="7">
        <f t="shared" si="24"/>
        <v>0</v>
      </c>
    </row>
    <row r="154" spans="1:11" x14ac:dyDescent="0.25">
      <c r="A154" t="s">
        <v>203</v>
      </c>
      <c r="B154" s="7">
        <v>10000</v>
      </c>
      <c r="C154" s="7" t="s">
        <v>166</v>
      </c>
      <c r="D154" s="7" t="s">
        <v>166</v>
      </c>
      <c r="E154" s="7" t="s">
        <v>166</v>
      </c>
    </row>
    <row r="155" spans="1:11" s="13" customFormat="1" x14ac:dyDescent="0.25">
      <c r="A155" s="13" t="s">
        <v>156</v>
      </c>
      <c r="B155" s="14">
        <f>SUM(B156:B162)</f>
        <v>199255</v>
      </c>
      <c r="C155" s="14">
        <f>SUM(C156:C162)</f>
        <v>181904</v>
      </c>
      <c r="D155" s="14">
        <f t="shared" ref="D155" si="29">SUM(D156:D162)</f>
        <v>155551</v>
      </c>
      <c r="E155" s="14">
        <f t="shared" si="24"/>
        <v>26353</v>
      </c>
    </row>
    <row r="156" spans="1:11" x14ac:dyDescent="0.25">
      <c r="A156" t="s">
        <v>157</v>
      </c>
      <c r="B156" s="7">
        <v>97323</v>
      </c>
      <c r="C156" s="7">
        <v>0</v>
      </c>
      <c r="D156" s="7">
        <v>0</v>
      </c>
      <c r="E156" s="7">
        <f t="shared" si="24"/>
        <v>0</v>
      </c>
    </row>
    <row r="157" spans="1:11" x14ac:dyDescent="0.25">
      <c r="A157" t="s">
        <v>158</v>
      </c>
      <c r="B157" s="7">
        <v>64932</v>
      </c>
      <c r="C157" s="7">
        <v>0</v>
      </c>
      <c r="D157" s="7">
        <v>0</v>
      </c>
      <c r="E157" s="7">
        <f t="shared" si="24"/>
        <v>0</v>
      </c>
    </row>
    <row r="158" spans="1:11" x14ac:dyDescent="0.25">
      <c r="A158" t="s">
        <v>159</v>
      </c>
      <c r="B158" s="7">
        <v>12500</v>
      </c>
      <c r="C158" s="7">
        <v>15000</v>
      </c>
      <c r="D158" s="7">
        <v>1238</v>
      </c>
      <c r="E158" s="7">
        <f t="shared" si="24"/>
        <v>13762</v>
      </c>
    </row>
    <row r="159" spans="1:11" x14ac:dyDescent="0.25">
      <c r="A159" t="s">
        <v>160</v>
      </c>
      <c r="B159" s="7">
        <v>5000</v>
      </c>
      <c r="C159" s="7">
        <v>5000</v>
      </c>
      <c r="D159" s="7">
        <v>4153</v>
      </c>
      <c r="E159" s="7">
        <f t="shared" si="24"/>
        <v>847</v>
      </c>
    </row>
    <row r="160" spans="1:11" x14ac:dyDescent="0.25">
      <c r="A160" t="s">
        <v>168</v>
      </c>
      <c r="B160" s="15">
        <v>13000</v>
      </c>
      <c r="C160" s="7">
        <v>4500</v>
      </c>
      <c r="D160" s="7">
        <v>8650</v>
      </c>
      <c r="E160" s="7">
        <f t="shared" si="24"/>
        <v>-4150</v>
      </c>
    </row>
    <row r="161" spans="1:10" x14ac:dyDescent="0.25">
      <c r="A161" t="s">
        <v>192</v>
      </c>
      <c r="B161" s="7">
        <v>6500</v>
      </c>
      <c r="C161" s="7">
        <v>6500</v>
      </c>
      <c r="D161" s="7">
        <v>4875</v>
      </c>
      <c r="E161" s="7">
        <f t="shared" si="24"/>
        <v>1625</v>
      </c>
    </row>
    <row r="162" spans="1:10" x14ac:dyDescent="0.25">
      <c r="A162" t="s">
        <v>161</v>
      </c>
      <c r="B162" s="7" t="s">
        <v>166</v>
      </c>
      <c r="C162" s="7">
        <v>150904</v>
      </c>
      <c r="D162" s="7">
        <v>136635</v>
      </c>
      <c r="E162" s="7">
        <f t="shared" si="24"/>
        <v>14269</v>
      </c>
    </row>
    <row r="163" spans="1:10" s="1" customFormat="1" x14ac:dyDescent="0.25">
      <c r="A163" s="1" t="s">
        <v>162</v>
      </c>
      <c r="B163" s="11">
        <v>200000</v>
      </c>
      <c r="C163" s="11">
        <v>327000</v>
      </c>
      <c r="D163" s="11">
        <v>327000</v>
      </c>
      <c r="E163" s="11">
        <f t="shared" si="24"/>
        <v>0</v>
      </c>
    </row>
    <row r="164" spans="1:10" s="1" customFormat="1" x14ac:dyDescent="0.25">
      <c r="A164" s="1" t="s">
        <v>163</v>
      </c>
      <c r="B164" s="9">
        <f>SUM(B155+B144+B140+B134+B125+B119+B107+B99+B94+B91+B83+B79+B70+B60+B51+B48+B38+B24+B163)</f>
        <v>1532931</v>
      </c>
      <c r="C164" s="9">
        <f>SUM(C155+C144+C140+C134+C125+C119+C107+C99+C94+C91+C83+C79+C70+C60+C51+C48+C38+C24+C163)</f>
        <v>1577980</v>
      </c>
      <c r="D164" s="9">
        <f>SUM(D155+D144+D140+D134+D125+D119+D107+D99+D94+D91+D83+D79+D70+D60+D51+D48+D38+D24+D163)</f>
        <v>1397031</v>
      </c>
      <c r="E164" s="9">
        <f>SUM(E155+E144+E140+E134+E125+E119+E107+E99+E94+E91+E83+E79+E70+E60+E51+E48+E38+E24+E163)</f>
        <v>180949</v>
      </c>
    </row>
    <row r="165" spans="1:10" s="2" customFormat="1" x14ac:dyDescent="0.25">
      <c r="B165" s="12"/>
      <c r="C165" s="12"/>
      <c r="D165" s="12"/>
      <c r="E165" s="12"/>
    </row>
    <row r="166" spans="1:10" x14ac:dyDescent="0.25">
      <c r="A166" t="s">
        <v>183</v>
      </c>
      <c r="B166" s="17" t="s">
        <v>189</v>
      </c>
      <c r="C166" s="17" t="s">
        <v>190</v>
      </c>
      <c r="D166" s="17"/>
      <c r="E166" s="17"/>
    </row>
    <row r="167" spans="1:10" ht="21" x14ac:dyDescent="0.35">
      <c r="A167" t="s">
        <v>179</v>
      </c>
      <c r="B167" s="7">
        <v>130000</v>
      </c>
      <c r="C167" s="7">
        <v>45924.37</v>
      </c>
      <c r="J167" s="28"/>
    </row>
    <row r="168" spans="1:10" x14ac:dyDescent="0.25">
      <c r="A168" t="s">
        <v>180</v>
      </c>
      <c r="B168" s="7">
        <v>20000</v>
      </c>
      <c r="C168" s="7">
        <v>32899.269999999997</v>
      </c>
    </row>
    <row r="169" spans="1:10" x14ac:dyDescent="0.25">
      <c r="A169" t="s">
        <v>181</v>
      </c>
      <c r="B169" s="7">
        <v>10000</v>
      </c>
      <c r="C169" s="7">
        <v>14837.6</v>
      </c>
    </row>
    <row r="170" spans="1:10" x14ac:dyDescent="0.25">
      <c r="A170" t="s">
        <v>182</v>
      </c>
      <c r="B170" s="7">
        <v>40000</v>
      </c>
      <c r="C170" s="7">
        <v>38316.339999999997</v>
      </c>
    </row>
    <row r="171" spans="1:10" x14ac:dyDescent="0.25">
      <c r="B171" s="11">
        <f>SUM(B167:B170)</f>
        <v>200000</v>
      </c>
      <c r="C171" s="11">
        <f>SUM(C167:C170)</f>
        <v>131977.58000000002</v>
      </c>
      <c r="D171" s="11">
        <f t="shared" ref="D171:E171" si="30">SUM(D167:D170)</f>
        <v>0</v>
      </c>
      <c r="E171" s="11">
        <f t="shared" si="30"/>
        <v>0</v>
      </c>
    </row>
    <row r="173" spans="1:10" x14ac:dyDescent="0.25">
      <c r="A173" s="29" t="s">
        <v>201</v>
      </c>
      <c r="B173" s="7">
        <v>454072050</v>
      </c>
      <c r="C173" s="17" t="s">
        <v>202</v>
      </c>
    </row>
    <row r="174" spans="1:10" x14ac:dyDescent="0.25">
      <c r="A174" s="29"/>
      <c r="C174" s="17"/>
    </row>
    <row r="175" spans="1:10" x14ac:dyDescent="0.25">
      <c r="A175" s="29" t="s">
        <v>200</v>
      </c>
      <c r="B175" s="17" t="s">
        <v>196</v>
      </c>
      <c r="C175" s="17" t="s">
        <v>197</v>
      </c>
    </row>
    <row r="176" spans="1:10" x14ac:dyDescent="0.25">
      <c r="A176" s="24"/>
      <c r="B176" s="30">
        <v>2.4900000000000002</v>
      </c>
      <c r="C176" s="30">
        <v>2.1642999999999999</v>
      </c>
    </row>
    <row r="177" spans="1:3" x14ac:dyDescent="0.25">
      <c r="A177" s="32" t="s">
        <v>199</v>
      </c>
      <c r="B177" s="31">
        <v>1244</v>
      </c>
      <c r="C177" s="31">
        <v>1082</v>
      </c>
    </row>
    <row r="178" spans="1:3" x14ac:dyDescent="0.25">
      <c r="B178" s="33" t="s">
        <v>198</v>
      </c>
      <c r="C178" s="33"/>
    </row>
    <row r="185" spans="1:3" x14ac:dyDescent="0.25">
      <c r="C185" s="21"/>
    </row>
  </sheetData>
  <mergeCells count="1">
    <mergeCell ref="B178:C178"/>
  </mergeCells>
  <printOptions gridLines="1"/>
  <pageMargins left="0.25" right="0.25" top="0.75" bottom="0.75" header="0.3" footer="0.3"/>
  <pageSetup scale="96" fitToHeight="0" orientation="landscape" r:id="rId1"/>
  <ignoredErrors>
    <ignoredError sqref="A1:A22 A38:A44 C53:C56 C61:C69 C49:C50 C39:C47 C71:C78 C80:C82 C84:C90 C92 C95:C98 C100:C106 C108:C117 C120:C123 C126:C132 C135:C139 C141:C143 C145:C153 C162:C163 A162:A164 A24:A26 A125:A132 C25:C33 A28:A33 A47:A51 C2 A94:A117 A134:A138 C156:C160 C58 A58 A60:A76 A78:A87 C4:C6 C8:C10 C12:C13 C15 C22 A53:A56 A155:A159 A89:A92 A119:A123 C17:C18 A140:A153" numberStoredAsText="1"/>
    <ignoredError sqref="B14:E14 C125 C155:D155 D24" formulaRange="1"/>
    <ignoredError sqref="E34 E38 E48 E5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Guidelines</vt:lpstr>
      <vt:lpstr>Consolidated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Stonington Borough</dc:creator>
  <cp:lastModifiedBy>Stonington Borough</cp:lastModifiedBy>
  <cp:lastPrinted>2026-04-28T15:07:44Z</cp:lastPrinted>
  <dcterms:created xsi:type="dcterms:W3CDTF">2026-02-20T17:37:39Z</dcterms:created>
  <dcterms:modified xsi:type="dcterms:W3CDTF">2026-08-11T15:19:17Z</dcterms:modified>
</cp:coreProperties>
</file>