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<sst xmlns="http://schemas.openxmlformats.org/spreadsheetml/2006/main" count="227" uniqueCount="205">
  <si>
    <t>INCOME</t>
  </si>
  <si>
    <t>ACTUAL</t>
  </si>
  <si>
    <t>GRANTS &amp; REIMBURSEMENTS</t>
  </si>
  <si>
    <t>Town of Stonington</t>
  </si>
  <si>
    <t>State of Connecticut</t>
  </si>
  <si>
    <t xml:space="preserve">   LoCIP</t>
  </si>
  <si>
    <t>FIRE PROTECTION FEES</t>
  </si>
  <si>
    <t>Stonington Fire District</t>
  </si>
  <si>
    <t>Wamphassuc</t>
  </si>
  <si>
    <t>Lord's Point</t>
  </si>
  <si>
    <t>OTHER INCOME</t>
  </si>
  <si>
    <t>Permits and Fees</t>
  </si>
  <si>
    <t xml:space="preserve">     </t>
  </si>
  <si>
    <t>Interest on Investments</t>
  </si>
  <si>
    <t>Telephone Property Tax</t>
  </si>
  <si>
    <t>Miscellaneous</t>
  </si>
  <si>
    <t>PROPERTY TAXES</t>
  </si>
  <si>
    <t>Property Taxes</t>
  </si>
  <si>
    <t>GRAND LEVY</t>
  </si>
  <si>
    <t>RATE OF COLLECTIONS</t>
  </si>
  <si>
    <t>ORDINARY EXPENDITURES</t>
  </si>
  <si>
    <t>GENERAL GOVERNMENT</t>
  </si>
  <si>
    <t>ADMINISTRATIVE</t>
  </si>
  <si>
    <t>Audit &amp; Accountant</t>
  </si>
  <si>
    <t>Election</t>
  </si>
  <si>
    <t>Insurance</t>
  </si>
  <si>
    <t>Surety Bonds</t>
  </si>
  <si>
    <t>LAP-Liability, Auto &amp; Property</t>
  </si>
  <si>
    <t>Professional Services</t>
  </si>
  <si>
    <t>Special Mailings</t>
  </si>
  <si>
    <t>Community Affairs</t>
  </si>
  <si>
    <t>Health Insurance</t>
  </si>
  <si>
    <t>OFFICE</t>
  </si>
  <si>
    <t>Legal Notices</t>
  </si>
  <si>
    <t>Equipment R&amp;M/Upgrading</t>
  </si>
  <si>
    <t>Postage</t>
  </si>
  <si>
    <t>Supplies</t>
  </si>
  <si>
    <t>Telecommunications</t>
  </si>
  <si>
    <t>Liens</t>
  </si>
  <si>
    <t>Collection Expenses</t>
  </si>
  <si>
    <t>SALARIES</t>
  </si>
  <si>
    <t>Assessor</t>
  </si>
  <si>
    <t>Burgesses</t>
  </si>
  <si>
    <t>Clerk-Treasurer</t>
  </si>
  <si>
    <t>Warden</t>
  </si>
  <si>
    <t>CONTRIBUTIONS</t>
  </si>
  <si>
    <t>Stonington Free Library</t>
  </si>
  <si>
    <t>Stonington Ambulance</t>
  </si>
  <si>
    <t>SeCTer</t>
  </si>
  <si>
    <t>SE CT Council of Governments</t>
  </si>
  <si>
    <t>CT Conference of Municipalities</t>
  </si>
  <si>
    <t>BOARDS AND COMMISSIONS</t>
  </si>
  <si>
    <t>PLANNING &amp; ZONING</t>
  </si>
  <si>
    <t>Printing</t>
  </si>
  <si>
    <t>Books &amp; Training</t>
  </si>
  <si>
    <t>Professional Services-Legal</t>
  </si>
  <si>
    <t>SHARED PZC &amp; ZBA</t>
  </si>
  <si>
    <t>State Conservation Fund</t>
  </si>
  <si>
    <t>Zoning Officer Salary</t>
  </si>
  <si>
    <t>Miscellaneous/Office</t>
  </si>
  <si>
    <t>ZONING BOARD OF APPEALS</t>
  </si>
  <si>
    <t>FIRE DEPARTMENT</t>
  </si>
  <si>
    <t>GENERAL EXPENSES</t>
  </si>
  <si>
    <t>Fuel</t>
  </si>
  <si>
    <t>Maintenance of Alarms</t>
  </si>
  <si>
    <t>Maintenance of Radios</t>
  </si>
  <si>
    <t>FIREHOUSE – 100 MAIN STREET</t>
  </si>
  <si>
    <t>Electricity</t>
  </si>
  <si>
    <t>Propane</t>
  </si>
  <si>
    <t>Water &amp; Sewer</t>
  </si>
  <si>
    <t>Repairs &amp; Maintenance</t>
  </si>
  <si>
    <t>INSURANCE</t>
  </si>
  <si>
    <t>PERSONNEL EXPENSES</t>
  </si>
  <si>
    <t>Medical</t>
  </si>
  <si>
    <t>Training</t>
  </si>
  <si>
    <t>Uniforms</t>
  </si>
  <si>
    <t>Chief</t>
  </si>
  <si>
    <t>Assistant Chief</t>
  </si>
  <si>
    <t>Fire Marshal</t>
  </si>
  <si>
    <t>Rental of Hydrants &amp; Pipes</t>
  </si>
  <si>
    <t>Heating Oil</t>
  </si>
  <si>
    <t>WAGES &amp; SALARY</t>
  </si>
  <si>
    <t>Janitorial-Borough Hall</t>
  </si>
  <si>
    <t>STREET DEPARTMENT</t>
  </si>
  <si>
    <t>GENERAL</t>
  </si>
  <si>
    <t>Gas &amp; Oil</t>
  </si>
  <si>
    <t xml:space="preserve">Snow Removal </t>
  </si>
  <si>
    <t>Labor – Regular</t>
  </si>
  <si>
    <t>Labor – Overtime</t>
  </si>
  <si>
    <t>Street Commissioner</t>
  </si>
  <si>
    <t>PARKS, TREES, &amp; RIGHTS OF WAY</t>
  </si>
  <si>
    <t>Grounds Maintenance</t>
  </si>
  <si>
    <t>Tree Maintenance</t>
  </si>
  <si>
    <t>Signs, Surveys, &amp; Rights of Way</t>
  </si>
  <si>
    <t>SANITATION</t>
  </si>
  <si>
    <t>TOTAL ORDINARY EXPENDITURES</t>
  </si>
  <si>
    <t>Deposits to Funds</t>
  </si>
  <si>
    <t>DEBT SERVICE</t>
  </si>
  <si>
    <t>Loan Payments</t>
  </si>
  <si>
    <t>SPECIAL REVENUE &amp; TRUST FUND</t>
  </si>
  <si>
    <t>SUBTOTAL</t>
  </si>
  <si>
    <t>Infrastructure Reserve Fund</t>
  </si>
  <si>
    <t>Truck Fund</t>
  </si>
  <si>
    <t>Building Fund</t>
  </si>
  <si>
    <t>Employee Bonus</t>
  </si>
  <si>
    <t>Deputy Chief</t>
  </si>
  <si>
    <t>2015/2016</t>
  </si>
  <si>
    <t>Company Officers</t>
  </si>
  <si>
    <t>Stonington COMO</t>
  </si>
  <si>
    <t>Labor - Temporary</t>
  </si>
  <si>
    <t>Clock Fund</t>
  </si>
  <si>
    <t>Cannon Fund</t>
  </si>
  <si>
    <t>ACCUMULATED REVENUE FUND</t>
  </si>
  <si>
    <t>Sidewalk Repairs</t>
  </si>
  <si>
    <t>FEMA Reimbursements</t>
  </si>
  <si>
    <t>Sale of Assets</t>
  </si>
  <si>
    <t xml:space="preserve"> Fire Truck Leases</t>
  </si>
  <si>
    <t>Commissioner Stipends</t>
  </si>
  <si>
    <t>LOCIP</t>
  </si>
  <si>
    <t>Janitorial Service</t>
  </si>
  <si>
    <t>MIL RATE</t>
  </si>
  <si>
    <t>Designated Balance</t>
  </si>
  <si>
    <t>Payroll Taxes - For All Depts</t>
  </si>
  <si>
    <t>Prof. Services-Planner/Engineer</t>
  </si>
  <si>
    <t>Maintenance of Trucks &amp; Equip.</t>
  </si>
  <si>
    <t>Length of Service Program</t>
  </si>
  <si>
    <t>Pay-per-Call Incentive Prog.</t>
  </si>
  <si>
    <t>TOTAL REVENUE</t>
  </si>
  <si>
    <t xml:space="preserve"> Park Utilities</t>
  </si>
  <si>
    <t>TOTAL EXPENSES</t>
  </si>
  <si>
    <t>Allocations by Fund</t>
  </si>
  <si>
    <t xml:space="preserve"> TOTAL REVENUE</t>
  </si>
  <si>
    <t>TOTAL PAYROLL</t>
  </si>
  <si>
    <t xml:space="preserve"> Bank Fees</t>
  </si>
  <si>
    <t>Tax Refunds</t>
  </si>
  <si>
    <t>Company &amp; Department</t>
  </si>
  <si>
    <t xml:space="preserve"> Stormwater Management</t>
  </si>
  <si>
    <t xml:space="preserve"> Travel Reimbursement</t>
  </si>
  <si>
    <t>CIRMA LAP-Liabil, Auto &amp; Prop</t>
  </si>
  <si>
    <t>-</t>
  </si>
  <si>
    <t>Admin. Assistant Salary</t>
  </si>
  <si>
    <t xml:space="preserve">YEAR-END RESERVE </t>
  </si>
  <si>
    <t>New Tools &amp; Equipment</t>
  </si>
  <si>
    <t xml:space="preserve"> 2016/2017</t>
  </si>
  <si>
    <t>2017/2018</t>
  </si>
  <si>
    <t xml:space="preserve">  2018/2019</t>
  </si>
  <si>
    <t xml:space="preserve"> Fire Marshal Expenses</t>
  </si>
  <si>
    <t>TAX COLLECTION</t>
  </si>
  <si>
    <t>SALARIES OF OFFICIALS</t>
  </si>
  <si>
    <t>Life/Accidental Death Insurance</t>
  </si>
  <si>
    <t>Deferred Comp Match</t>
  </si>
  <si>
    <t>VFIS</t>
  </si>
  <si>
    <t>Assume 2% increase</t>
  </si>
  <si>
    <t>Wayland's Wharf</t>
  </si>
  <si>
    <t xml:space="preserve"> ACTUAL</t>
  </si>
  <si>
    <t xml:space="preserve"> REVENUE - EXPENSE</t>
  </si>
  <si>
    <t>PROJECTED COLLECTIONS</t>
  </si>
  <si>
    <t>increase contribution</t>
  </si>
  <si>
    <t>NFPA physicals</t>
  </si>
  <si>
    <t>Fire Dept Major Equipment</t>
  </si>
  <si>
    <t xml:space="preserve">  $300,000 est</t>
  </si>
  <si>
    <t>Health Savings Acct Contributions</t>
  </si>
  <si>
    <t>TOTAL FUNDS DEPOSIT</t>
  </si>
  <si>
    <t>Street reimbursement</t>
  </si>
  <si>
    <t xml:space="preserve">     ACTUAL</t>
  </si>
  <si>
    <t xml:space="preserve">  2019/2020</t>
  </si>
  <si>
    <t xml:space="preserve"> new ambulance</t>
  </si>
  <si>
    <t>COLA = 1.5   %</t>
  </si>
  <si>
    <t>COLA = 1.5  %</t>
  </si>
  <si>
    <t>replace fire escape</t>
  </si>
  <si>
    <t>5 hrs/wk @ $45/hr</t>
  </si>
  <si>
    <t>Prop.Insurance - line 324</t>
  </si>
  <si>
    <t>Fire Truck Lease; new PPE</t>
  </si>
  <si>
    <t>Worker’s Comp-CIRMA</t>
  </si>
  <si>
    <t xml:space="preserve"> Wad Square SW</t>
  </si>
  <si>
    <t xml:space="preserve">                   TOTAL</t>
  </si>
  <si>
    <t xml:space="preserve">                    TOTAL</t>
  </si>
  <si>
    <t xml:space="preserve">                         TOTAL</t>
  </si>
  <si>
    <t>BUDGET</t>
  </si>
  <si>
    <t xml:space="preserve">      2020/2021</t>
  </si>
  <si>
    <t>2021/2022</t>
  </si>
  <si>
    <t>Balance @ 1.14.21</t>
  </si>
  <si>
    <t xml:space="preserve"> Denison Ave</t>
  </si>
  <si>
    <t>south seawall</t>
  </si>
  <si>
    <t>6th payment of 9</t>
  </si>
  <si>
    <t>Back hoe attach</t>
  </si>
  <si>
    <t>TOTAL FIRE DEPARTMENT</t>
  </si>
  <si>
    <t>TOTAL STREET DEPARTMENT</t>
  </si>
  <si>
    <t>NET ASSESSMENT:</t>
  </si>
  <si>
    <t>Technology</t>
  </si>
  <si>
    <t>BOROUGH HALL/GARAGE – 26 CHURCH STREET</t>
  </si>
  <si>
    <t xml:space="preserve"> Internet/Phones</t>
  </si>
  <si>
    <t xml:space="preserve">Telephone </t>
  </si>
  <si>
    <t>Street Repairs/Signs</t>
  </si>
  <si>
    <t>Direct Deposit Fees</t>
  </si>
  <si>
    <t>July Fourth Parade</t>
  </si>
  <si>
    <r>
      <t>PUBLIC BUILDINGS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(Firehouse included in Fire Department)</t>
    </r>
  </si>
  <si>
    <t xml:space="preserve"> TOTAL BOROUGH HALL</t>
  </si>
  <si>
    <t xml:space="preserve">  TOTAL PARKS, ETC</t>
  </si>
  <si>
    <t>CONTINGENCY ALLOWANCE</t>
  </si>
  <si>
    <t>Contingency Allowance</t>
  </si>
  <si>
    <t>3/16 Balance</t>
  </si>
  <si>
    <t xml:space="preserve"> air bottles</t>
  </si>
  <si>
    <t>JEC:  4.20.21</t>
  </si>
  <si>
    <t>ADOPTED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</si>
</sst>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\-#,##0.00"/>
    <numFmt numFmtId="170" formatCode="[$-409]dddd\,\ mmmm\ dd\,\ yyyy"/>
    <numFmt numFmtId="171" formatCode="[$-409]h:mm:ss\ AM/PM"/>
    <numFmt numFmtId="172" formatCode="_([$$-409]* #,##0.00_);_([$$-409]* \(#,##0.00\);_([$$-409]* &quot;-&quot;??_);_(@_)"/>
    <numFmt numFmtId="173" formatCode="_([$$-409]* #,##0.0_);_([$$-409]* \(#,##0.0\);_([$$-409]* &quot;-&quot;??_);_(@_)"/>
    <numFmt numFmtId="174" formatCode="_([$$-409]* #,##0_);_([$$-409]* \(#,##0\);_([$$-409]* &quot;-&quot;??_);_(@_)"/>
    <numFmt numFmtId="175" formatCode="[$-409]dddd\,\ mmmm\ d\,\ yyyy"/>
    <numFmt numFmtId="176" formatCode="0.0"/>
    <numFmt numFmtId="177" formatCode="0.000"/>
    <numFmt numFmtId="178" formatCode="0.00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00"/>
    <numFmt numFmtId="182" formatCode="&quot;$&quot;#,##0.0"/>
    <numFmt numFmtId="183" formatCode="&quot;$&quot;#,##0"/>
    <numFmt numFmtId="184" formatCode="_(&quot;$&quot;* #,##0.000_);_(&quot;$&quot;* \(#,##0.000\);_(&quot;$&quot;* &quot;-&quot;??_);_(@_)"/>
    <numFmt numFmtId="185" formatCode="_([$$-409]* #,##0.000_);_([$$-409]* \(#,##0.000\);_([$$-409]* &quot;-&quot;??_);_(@_)"/>
    <numFmt numFmtId="186" formatCode="_([$$-409]* #,##0.0000_);_([$$-409]* \(#,##0.0000\);_([$$-409]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u val="singleAccounting"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36"/>
      <name val="Calibri"/>
      <family val="2"/>
    </font>
    <font>
      <u val="single"/>
      <sz val="11"/>
      <name val="Calibri"/>
      <family val="2"/>
    </font>
    <font>
      <sz val="11"/>
      <color indexed="13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000000"/>
      <name val="Arial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u val="singleAccounting"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5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sz val="10"/>
      <color rgb="FF7030A0"/>
      <name val="Calibri"/>
      <family val="2"/>
    </font>
    <font>
      <sz val="11"/>
      <color rgb="FFFFFF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horizontal="center"/>
    </xf>
    <xf numFmtId="1" fontId="60" fillId="0" borderId="0" xfId="0" applyNumberFormat="1" applyFont="1" applyAlignment="1">
      <alignment/>
    </xf>
    <xf numFmtId="0" fontId="59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174" fontId="60" fillId="0" borderId="0" xfId="0" applyNumberFormat="1" applyFont="1" applyAlignment="1">
      <alignment/>
    </xf>
    <xf numFmtId="174" fontId="59" fillId="0" borderId="0" xfId="0" applyNumberFormat="1" applyFont="1" applyAlignment="1">
      <alignment/>
    </xf>
    <xf numFmtId="174" fontId="60" fillId="0" borderId="0" xfId="0" applyNumberFormat="1" applyFont="1" applyBorder="1" applyAlignment="1">
      <alignment/>
    </xf>
    <xf numFmtId="174" fontId="60" fillId="0" borderId="10" xfId="0" applyNumberFormat="1" applyFont="1" applyBorder="1" applyAlignment="1">
      <alignment/>
    </xf>
    <xf numFmtId="174" fontId="60" fillId="0" borderId="11" xfId="0" applyNumberFormat="1" applyFont="1" applyBorder="1" applyAlignment="1">
      <alignment/>
    </xf>
    <xf numFmtId="174" fontId="60" fillId="0" borderId="0" xfId="0" applyNumberFormat="1" applyFont="1" applyFill="1" applyAlignment="1">
      <alignment/>
    </xf>
    <xf numFmtId="174" fontId="60" fillId="0" borderId="0" xfId="0" applyNumberFormat="1" applyFont="1" applyAlignment="1">
      <alignment horizontal="right"/>
    </xf>
    <xf numFmtId="174" fontId="61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59" fillId="0" borderId="0" xfId="0" applyNumberFormat="1" applyFont="1" applyBorder="1" applyAlignment="1">
      <alignment horizontal="center"/>
    </xf>
    <xf numFmtId="174" fontId="60" fillId="0" borderId="0" xfId="0" applyNumberFormat="1" applyFont="1" applyBorder="1" applyAlignment="1">
      <alignment horizontal="right"/>
    </xf>
    <xf numFmtId="174" fontId="62" fillId="0" borderId="0" xfId="0" applyNumberFormat="1" applyFont="1" applyAlignment="1">
      <alignment/>
    </xf>
    <xf numFmtId="174" fontId="62" fillId="0" borderId="0" xfId="0" applyNumberFormat="1" applyFont="1" applyBorder="1" applyAlignment="1">
      <alignment/>
    </xf>
    <xf numFmtId="1" fontId="54" fillId="0" borderId="0" xfId="0" applyNumberFormat="1" applyFont="1" applyAlignment="1">
      <alignment/>
    </xf>
    <xf numFmtId="174" fontId="63" fillId="0" borderId="0" xfId="0" applyNumberFormat="1" applyFont="1" applyAlignment="1">
      <alignment/>
    </xf>
    <xf numFmtId="174" fontId="60" fillId="33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74" fontId="60" fillId="0" borderId="0" xfId="0" applyNumberFormat="1" applyFont="1" applyFill="1" applyBorder="1" applyAlignment="1">
      <alignment/>
    </xf>
    <xf numFmtId="1" fontId="63" fillId="0" borderId="0" xfId="0" applyNumberFormat="1" applyFont="1" applyAlignment="1">
      <alignment/>
    </xf>
    <xf numFmtId="0" fontId="0" fillId="0" borderId="0" xfId="0" applyFont="1" applyAlignment="1">
      <alignment/>
    </xf>
    <xf numFmtId="0" fontId="60" fillId="0" borderId="0" xfId="0" applyNumberFormat="1" applyFont="1" applyAlignment="1">
      <alignment/>
    </xf>
    <xf numFmtId="174" fontId="64" fillId="0" borderId="0" xfId="0" applyNumberFormat="1" applyFont="1" applyAlignment="1">
      <alignment/>
    </xf>
    <xf numFmtId="174" fontId="65" fillId="0" borderId="0" xfId="0" applyNumberFormat="1" applyFont="1" applyAlignment="1">
      <alignment/>
    </xf>
    <xf numFmtId="174" fontId="0" fillId="0" borderId="0" xfId="0" applyNumberFormat="1" applyFont="1" applyAlignment="1">
      <alignment wrapText="1"/>
    </xf>
    <xf numFmtId="42" fontId="0" fillId="0" borderId="0" xfId="0" applyNumberFormat="1" applyAlignment="1">
      <alignment/>
    </xf>
    <xf numFmtId="174" fontId="54" fillId="0" borderId="9" xfId="59" applyNumberFormat="1" applyAlignment="1">
      <alignment/>
    </xf>
    <xf numFmtId="174" fontId="0" fillId="0" borderId="9" xfId="59" applyNumberFormat="1" applyFont="1" applyAlignment="1">
      <alignment/>
    </xf>
    <xf numFmtId="174" fontId="54" fillId="0" borderId="9" xfId="59" applyNumberFormat="1" applyFill="1" applyAlignment="1">
      <alignment/>
    </xf>
    <xf numFmtId="174" fontId="66" fillId="0" borderId="0" xfId="0" applyNumberFormat="1" applyFont="1" applyAlignment="1">
      <alignment/>
    </xf>
    <xf numFmtId="174" fontId="60" fillId="33" borderId="0" xfId="0" applyNumberFormat="1" applyFont="1" applyFill="1" applyBorder="1" applyAlignment="1">
      <alignment/>
    </xf>
    <xf numFmtId="174" fontId="67" fillId="0" borderId="0" xfId="0" applyNumberFormat="1" applyFont="1" applyAlignment="1">
      <alignment/>
    </xf>
    <xf numFmtId="178" fontId="60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174" fontId="68" fillId="0" borderId="0" xfId="0" applyNumberFormat="1" applyFont="1" applyAlignment="1">
      <alignment/>
    </xf>
    <xf numFmtId="177" fontId="60" fillId="0" borderId="0" xfId="0" applyNumberFormat="1" applyFont="1" applyAlignment="1">
      <alignment/>
    </xf>
    <xf numFmtId="174" fontId="0" fillId="0" borderId="0" xfId="0" applyNumberFormat="1" applyFont="1" applyAlignment="1">
      <alignment wrapText="1"/>
    </xf>
    <xf numFmtId="1" fontId="60" fillId="33" borderId="0" xfId="0" applyNumberFormat="1" applyFont="1" applyFill="1" applyAlignment="1">
      <alignment/>
    </xf>
    <xf numFmtId="0" fontId="69" fillId="0" borderId="0" xfId="0" applyFont="1" applyAlignment="1">
      <alignment/>
    </xf>
    <xf numFmtId="181" fontId="60" fillId="0" borderId="0" xfId="0" applyNumberFormat="1" applyFont="1" applyAlignment="1">
      <alignment/>
    </xf>
    <xf numFmtId="0" fontId="70" fillId="0" borderId="0" xfId="0" applyFont="1" applyAlignment="1">
      <alignment/>
    </xf>
    <xf numFmtId="174" fontId="33" fillId="0" borderId="0" xfId="0" applyNumberFormat="1" applyFont="1" applyAlignment="1">
      <alignment/>
    </xf>
    <xf numFmtId="183" fontId="0" fillId="0" borderId="0" xfId="44" applyNumberFormat="1" applyFont="1" applyAlignment="1">
      <alignment/>
    </xf>
    <xf numFmtId="174" fontId="59" fillId="33" borderId="0" xfId="0" applyNumberFormat="1" applyFont="1" applyFill="1" applyBorder="1" applyAlignment="1">
      <alignment/>
    </xf>
    <xf numFmtId="174" fontId="33" fillId="33" borderId="0" xfId="0" applyNumberFormat="1" applyFont="1" applyFill="1" applyAlignment="1">
      <alignment/>
    </xf>
    <xf numFmtId="44" fontId="0" fillId="33" borderId="0" xfId="44" applyFont="1" applyFill="1" applyAlignment="1">
      <alignment/>
    </xf>
    <xf numFmtId="180" fontId="0" fillId="0" borderId="0" xfId="44" applyNumberFormat="1" applyFont="1" applyAlignment="1">
      <alignment/>
    </xf>
    <xf numFmtId="180" fontId="60" fillId="0" borderId="0" xfId="44" applyNumberFormat="1" applyFont="1" applyAlignment="1">
      <alignment/>
    </xf>
    <xf numFmtId="180" fontId="33" fillId="0" borderId="0" xfId="44" applyNumberFormat="1" applyFont="1" applyAlignment="1">
      <alignment/>
    </xf>
    <xf numFmtId="180" fontId="60" fillId="33" borderId="0" xfId="44" applyNumberFormat="1" applyFont="1" applyFill="1" applyAlignment="1">
      <alignment/>
    </xf>
    <xf numFmtId="180" fontId="60" fillId="0" borderId="0" xfId="44" applyNumberFormat="1" applyFont="1" applyFill="1" applyAlignment="1">
      <alignment/>
    </xf>
    <xf numFmtId="180" fontId="60" fillId="0" borderId="0" xfId="44" applyNumberFormat="1" applyFont="1" applyBorder="1" applyAlignment="1">
      <alignment/>
    </xf>
    <xf numFmtId="180" fontId="34" fillId="0" borderId="0" xfId="44" applyNumberFormat="1" applyFont="1" applyAlignment="1">
      <alignment/>
    </xf>
    <xf numFmtId="180" fontId="33" fillId="33" borderId="0" xfId="44" applyNumberFormat="1" applyFont="1" applyFill="1" applyAlignment="1">
      <alignment/>
    </xf>
    <xf numFmtId="0" fontId="60" fillId="0" borderId="0" xfId="44" applyNumberFormat="1" applyFont="1" applyAlignment="1">
      <alignment/>
    </xf>
    <xf numFmtId="174" fontId="7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9" fillId="0" borderId="0" xfId="0" applyFont="1" applyFill="1" applyBorder="1" applyAlignment="1">
      <alignment horizontal="left"/>
    </xf>
    <xf numFmtId="174" fontId="59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center"/>
    </xf>
    <xf numFmtId="180" fontId="0" fillId="0" borderId="0" xfId="44" applyNumberFormat="1" applyFont="1" applyAlignment="1">
      <alignment/>
    </xf>
    <xf numFmtId="184" fontId="60" fillId="0" borderId="0" xfId="44" applyNumberFormat="1" applyFont="1" applyAlignment="1">
      <alignment/>
    </xf>
    <xf numFmtId="10" fontId="0" fillId="0" borderId="0" xfId="0" applyNumberFormat="1" applyAlignment="1">
      <alignment/>
    </xf>
    <xf numFmtId="44" fontId="0" fillId="0" borderId="0" xfId="44" applyFont="1" applyAlignment="1">
      <alignment/>
    </xf>
    <xf numFmtId="0" fontId="36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174" fontId="60" fillId="0" borderId="0" xfId="0" applyNumberFormat="1" applyFont="1" applyFill="1" applyBorder="1" applyAlignment="1">
      <alignment horizontal="right"/>
    </xf>
    <xf numFmtId="180" fontId="0" fillId="0" borderId="0" xfId="44" applyNumberFormat="1" applyFont="1" applyAlignment="1">
      <alignment/>
    </xf>
    <xf numFmtId="174" fontId="0" fillId="33" borderId="0" xfId="0" applyNumberFormat="1" applyFill="1" applyAlignment="1">
      <alignment/>
    </xf>
    <xf numFmtId="174" fontId="54" fillId="0" borderId="9" xfId="59" applyNumberFormat="1" applyFont="1" applyAlignment="1">
      <alignment/>
    </xf>
    <xf numFmtId="174" fontId="59" fillId="33" borderId="0" xfId="0" applyNumberFormat="1" applyFont="1" applyFill="1" applyAlignment="1">
      <alignment/>
    </xf>
    <xf numFmtId="9" fontId="0" fillId="0" borderId="0" xfId="0" applyNumberFormat="1" applyAlignment="1">
      <alignment/>
    </xf>
    <xf numFmtId="174" fontId="73" fillId="0" borderId="0" xfId="0" applyNumberFormat="1" applyFont="1" applyAlignment="1">
      <alignment/>
    </xf>
    <xf numFmtId="1" fontId="74" fillId="0" borderId="0" xfId="0" applyNumberFormat="1" applyFont="1" applyAlignment="1">
      <alignment/>
    </xf>
    <xf numFmtId="0" fontId="74" fillId="0" borderId="0" xfId="0" applyFont="1" applyAlignment="1">
      <alignment/>
    </xf>
    <xf numFmtId="174" fontId="54" fillId="0" borderId="0" xfId="0" applyNumberFormat="1" applyFont="1" applyAlignment="1">
      <alignment/>
    </xf>
    <xf numFmtId="174" fontId="74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64" fillId="0" borderId="0" xfId="0" applyFont="1" applyAlignment="1">
      <alignment/>
    </xf>
    <xf numFmtId="174" fontId="54" fillId="0" borderId="9" xfId="59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67" fillId="0" borderId="0" xfId="0" applyFont="1" applyAlignment="1">
      <alignment horizontal="center"/>
    </xf>
    <xf numFmtId="174" fontId="6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view="pageLayout" showRuler="0" zoomScaleNormal="75" zoomScaleSheetLayoutView="118" workbookViewId="0" topLeftCell="A1">
      <selection activeCell="J3" sqref="J3"/>
    </sheetView>
  </sheetViews>
  <sheetFormatPr defaultColWidth="0" defaultRowHeight="15"/>
  <cols>
    <col min="1" max="1" width="5.8515625" style="0" customWidth="1"/>
    <col min="2" max="2" width="20.421875" style="0" customWidth="1"/>
    <col min="3" max="3" width="2.8515625" style="0" customWidth="1"/>
    <col min="4" max="7" width="15.7109375" style="0" customWidth="1"/>
    <col min="8" max="10" width="13.140625" style="0" customWidth="1"/>
    <col min="11" max="11" width="8.8515625" style="0" customWidth="1"/>
    <col min="12" max="12" width="0" style="0" hidden="1" customWidth="1"/>
    <col min="13" max="13" width="9.57421875" style="0" customWidth="1"/>
    <col min="14" max="14" width="7.8515625" style="0" customWidth="1"/>
    <col min="15" max="16384" width="0" style="0" hidden="1" customWidth="1"/>
  </cols>
  <sheetData>
    <row r="1" spans="2:8" ht="15">
      <c r="B1" t="s">
        <v>203</v>
      </c>
      <c r="G1" s="4"/>
      <c r="H1" s="9"/>
    </row>
    <row r="2" spans="1:10" ht="21">
      <c r="A2" s="5"/>
      <c r="B2" s="5"/>
      <c r="C2" s="47"/>
      <c r="D2" s="6" t="s">
        <v>1</v>
      </c>
      <c r="E2" s="6" t="s">
        <v>1</v>
      </c>
      <c r="F2" s="69" t="s">
        <v>154</v>
      </c>
      <c r="G2" s="4" t="s">
        <v>164</v>
      </c>
      <c r="H2" s="69" t="s">
        <v>1</v>
      </c>
      <c r="I2" s="6" t="s">
        <v>178</v>
      </c>
      <c r="J2" s="92" t="s">
        <v>204</v>
      </c>
    </row>
    <row r="3" spans="1:10" ht="15">
      <c r="A3" s="5"/>
      <c r="B3" s="5"/>
      <c r="C3" s="5"/>
      <c r="D3" s="8" t="s">
        <v>106</v>
      </c>
      <c r="E3" s="8" t="s">
        <v>143</v>
      </c>
      <c r="F3" s="8" t="s">
        <v>144</v>
      </c>
      <c r="G3" s="66" t="s">
        <v>145</v>
      </c>
      <c r="H3" s="76" t="s">
        <v>165</v>
      </c>
      <c r="I3" s="4" t="s">
        <v>179</v>
      </c>
      <c r="J3" s="6" t="s">
        <v>180</v>
      </c>
    </row>
    <row r="4" spans="1:8" ht="18.75">
      <c r="A4" s="85" t="s">
        <v>0</v>
      </c>
      <c r="C4" s="5"/>
      <c r="D4" s="8"/>
      <c r="E4" s="8"/>
      <c r="F4" s="8"/>
      <c r="H4" s="49"/>
    </row>
    <row r="5" spans="1:8" ht="15">
      <c r="A5" s="5"/>
      <c r="B5" s="9" t="s">
        <v>2</v>
      </c>
      <c r="C5" s="4"/>
      <c r="D5" s="5"/>
      <c r="E5" s="5"/>
      <c r="F5" s="5"/>
      <c r="G5" s="5"/>
      <c r="H5" s="55"/>
    </row>
    <row r="6" spans="1:11" ht="15">
      <c r="A6" s="30">
        <v>1</v>
      </c>
      <c r="B6" s="10" t="s">
        <v>3</v>
      </c>
      <c r="C6" s="10"/>
      <c r="D6" s="10">
        <v>172177</v>
      </c>
      <c r="E6" s="10">
        <v>197370</v>
      </c>
      <c r="F6" s="10">
        <v>187677</v>
      </c>
      <c r="G6" s="10">
        <v>192950</v>
      </c>
      <c r="H6" s="56">
        <v>206885</v>
      </c>
      <c r="I6" s="10">
        <v>267828</v>
      </c>
      <c r="J6" s="10">
        <v>251583</v>
      </c>
      <c r="K6" t="s">
        <v>163</v>
      </c>
    </row>
    <row r="7" spans="1:10" ht="15">
      <c r="A7" s="30">
        <v>2</v>
      </c>
      <c r="B7" s="10" t="s">
        <v>4</v>
      </c>
      <c r="C7" s="10"/>
      <c r="D7" s="10">
        <v>15533</v>
      </c>
      <c r="E7" s="10">
        <v>15530</v>
      </c>
      <c r="F7" s="10">
        <v>15473</v>
      </c>
      <c r="G7" s="10">
        <v>15246</v>
      </c>
      <c r="H7" s="56">
        <v>15187</v>
      </c>
      <c r="I7" s="10">
        <v>5000</v>
      </c>
      <c r="J7" s="10">
        <v>10000</v>
      </c>
    </row>
    <row r="8" spans="1:8" ht="15">
      <c r="A8" s="30"/>
      <c r="B8" s="10" t="s">
        <v>114</v>
      </c>
      <c r="C8" s="10"/>
      <c r="D8" s="10">
        <v>22764</v>
      </c>
      <c r="E8" s="10">
        <v>0</v>
      </c>
      <c r="F8" s="10">
        <v>0</v>
      </c>
      <c r="G8" s="10">
        <v>0</v>
      </c>
      <c r="H8" s="56"/>
    </row>
    <row r="9" spans="1:10" ht="15">
      <c r="A9" s="30"/>
      <c r="B9" s="10" t="s">
        <v>5</v>
      </c>
      <c r="C9" s="10"/>
      <c r="D9" s="12">
        <v>1445</v>
      </c>
      <c r="E9" s="52">
        <v>0</v>
      </c>
      <c r="F9" s="12">
        <v>0</v>
      </c>
      <c r="G9" s="27">
        <v>0</v>
      </c>
      <c r="H9" s="56">
        <v>14000</v>
      </c>
      <c r="I9" s="27">
        <v>1000</v>
      </c>
      <c r="J9" s="27">
        <v>1000</v>
      </c>
    </row>
    <row r="10" spans="1:10" ht="15">
      <c r="A10" s="30"/>
      <c r="B10" s="24" t="s">
        <v>175</v>
      </c>
      <c r="C10" s="10"/>
      <c r="D10" s="10">
        <f aca="true" t="shared" si="0" ref="D10:I10">SUM(D6:D9)</f>
        <v>211919</v>
      </c>
      <c r="E10" s="10">
        <f t="shared" si="0"/>
        <v>212900</v>
      </c>
      <c r="F10" s="10">
        <f t="shared" si="0"/>
        <v>203150</v>
      </c>
      <c r="G10" s="10">
        <f t="shared" si="0"/>
        <v>208196</v>
      </c>
      <c r="H10" s="10">
        <f t="shared" si="0"/>
        <v>236072</v>
      </c>
      <c r="I10" s="10">
        <f t="shared" si="0"/>
        <v>273828</v>
      </c>
      <c r="J10" s="10">
        <f>SUM(J6:J9)</f>
        <v>262583</v>
      </c>
    </row>
    <row r="11" spans="1:11" ht="15">
      <c r="A11" s="30"/>
      <c r="B11" s="86" t="s">
        <v>6</v>
      </c>
      <c r="C11" s="11"/>
      <c r="D11" s="10"/>
      <c r="E11" s="10"/>
      <c r="F11" s="10"/>
      <c r="H11" s="56"/>
      <c r="K11" t="s">
        <v>152</v>
      </c>
    </row>
    <row r="12" spans="1:10" ht="15">
      <c r="A12" s="30">
        <v>21</v>
      </c>
      <c r="B12" s="10" t="s">
        <v>7</v>
      </c>
      <c r="C12" s="10"/>
      <c r="D12" s="10">
        <v>59398</v>
      </c>
      <c r="E12" s="10">
        <v>60883</v>
      </c>
      <c r="F12" s="10">
        <v>62405</v>
      </c>
      <c r="G12" s="10">
        <v>63965</v>
      </c>
      <c r="H12" s="57">
        <v>65564</v>
      </c>
      <c r="I12" s="10">
        <v>66549</v>
      </c>
      <c r="J12" s="10">
        <v>68547</v>
      </c>
    </row>
    <row r="13" spans="1:10" ht="15">
      <c r="A13" s="30">
        <v>22</v>
      </c>
      <c r="B13" s="10" t="s">
        <v>8</v>
      </c>
      <c r="C13" s="10"/>
      <c r="D13" s="10">
        <v>25949</v>
      </c>
      <c r="E13" s="10">
        <v>26598</v>
      </c>
      <c r="F13" s="10">
        <v>27263</v>
      </c>
      <c r="G13" s="10">
        <v>27945</v>
      </c>
      <c r="H13" s="57">
        <v>28644</v>
      </c>
      <c r="I13" s="10">
        <v>29074</v>
      </c>
      <c r="J13" s="10">
        <v>29947</v>
      </c>
    </row>
    <row r="14" spans="1:10" ht="15">
      <c r="A14" s="30">
        <v>23</v>
      </c>
      <c r="B14" s="10" t="s">
        <v>9</v>
      </c>
      <c r="C14" s="10"/>
      <c r="D14" s="12">
        <v>24146</v>
      </c>
      <c r="E14" s="12">
        <v>24750</v>
      </c>
      <c r="F14" s="12">
        <v>25369</v>
      </c>
      <c r="G14" s="10">
        <v>26003</v>
      </c>
      <c r="H14" s="57">
        <v>26861</v>
      </c>
      <c r="I14" s="10">
        <v>27053</v>
      </c>
      <c r="J14" s="10">
        <v>28083</v>
      </c>
    </row>
    <row r="15" spans="1:10" ht="15">
      <c r="A15" s="30"/>
      <c r="B15" s="24" t="s">
        <v>176</v>
      </c>
      <c r="C15" s="10"/>
      <c r="D15" s="10">
        <f aca="true" t="shared" si="1" ref="D15:J15">SUM(D12:D14)</f>
        <v>109493</v>
      </c>
      <c r="E15" s="10">
        <f t="shared" si="1"/>
        <v>112231</v>
      </c>
      <c r="F15" s="10">
        <f t="shared" si="1"/>
        <v>115037</v>
      </c>
      <c r="G15" s="10">
        <f t="shared" si="1"/>
        <v>117913</v>
      </c>
      <c r="H15" s="10">
        <f t="shared" si="1"/>
        <v>121069</v>
      </c>
      <c r="I15" s="10">
        <f t="shared" si="1"/>
        <v>122676</v>
      </c>
      <c r="J15" s="10">
        <f t="shared" si="1"/>
        <v>126577</v>
      </c>
    </row>
    <row r="16" spans="1:8" ht="15">
      <c r="A16" s="30"/>
      <c r="B16" s="86" t="s">
        <v>10</v>
      </c>
      <c r="C16" s="11"/>
      <c r="D16" s="10"/>
      <c r="E16" s="10"/>
      <c r="F16" s="10"/>
      <c r="H16" s="56"/>
    </row>
    <row r="17" spans="1:10" ht="15">
      <c r="A17" s="30">
        <v>61</v>
      </c>
      <c r="B17" s="10" t="s">
        <v>11</v>
      </c>
      <c r="C17" s="10"/>
      <c r="D17" s="10">
        <v>4530</v>
      </c>
      <c r="E17" s="10">
        <v>3565</v>
      </c>
      <c r="F17" s="10">
        <v>3625</v>
      </c>
      <c r="G17" s="10">
        <v>4715</v>
      </c>
      <c r="H17" s="56">
        <v>6655</v>
      </c>
      <c r="I17" s="10">
        <v>4000</v>
      </c>
      <c r="J17" s="10">
        <v>3000</v>
      </c>
    </row>
    <row r="18" spans="1:10" ht="15">
      <c r="A18" s="30">
        <v>62</v>
      </c>
      <c r="B18" s="10" t="s">
        <v>13</v>
      </c>
      <c r="C18" s="10"/>
      <c r="D18" s="10">
        <v>1699</v>
      </c>
      <c r="E18" s="10">
        <v>1783</v>
      </c>
      <c r="F18" s="10">
        <v>1762</v>
      </c>
      <c r="G18" s="10">
        <v>1860</v>
      </c>
      <c r="H18" s="56">
        <v>1862</v>
      </c>
      <c r="I18" s="10">
        <v>500</v>
      </c>
      <c r="J18" s="10">
        <v>1000</v>
      </c>
    </row>
    <row r="19" spans="1:8" ht="15">
      <c r="A19" s="30">
        <v>64</v>
      </c>
      <c r="B19" s="10" t="s">
        <v>115</v>
      </c>
      <c r="C19" s="10"/>
      <c r="D19" s="10">
        <v>5000</v>
      </c>
      <c r="E19" s="10"/>
      <c r="F19" s="10">
        <v>6300</v>
      </c>
      <c r="G19" s="10">
        <v>1000</v>
      </c>
      <c r="H19" s="56">
        <v>50</v>
      </c>
    </row>
    <row r="20" spans="1:10" ht="15">
      <c r="A20" s="30">
        <v>65</v>
      </c>
      <c r="B20" s="10" t="s">
        <v>14</v>
      </c>
      <c r="C20" s="10"/>
      <c r="D20" s="25">
        <v>844</v>
      </c>
      <c r="E20" s="25">
        <v>853</v>
      </c>
      <c r="F20" s="25">
        <v>631</v>
      </c>
      <c r="G20" s="25">
        <v>610</v>
      </c>
      <c r="H20" s="56">
        <v>621</v>
      </c>
      <c r="I20" s="25">
        <v>500</v>
      </c>
      <c r="J20" s="25">
        <v>500</v>
      </c>
    </row>
    <row r="21" spans="1:10" ht="15">
      <c r="A21" s="30">
        <v>69</v>
      </c>
      <c r="B21" s="10" t="s">
        <v>15</v>
      </c>
      <c r="C21" s="10"/>
      <c r="D21" s="10">
        <v>22573</v>
      </c>
      <c r="E21" s="10">
        <v>5716</v>
      </c>
      <c r="F21" s="10">
        <v>3320</v>
      </c>
      <c r="G21" s="10">
        <v>3706</v>
      </c>
      <c r="H21" s="56">
        <v>3286</v>
      </c>
      <c r="I21" s="10">
        <v>2000</v>
      </c>
      <c r="J21" s="10">
        <v>2000</v>
      </c>
    </row>
    <row r="22" spans="1:10" ht="15">
      <c r="A22" s="30"/>
      <c r="B22" s="24" t="s">
        <v>177</v>
      </c>
      <c r="C22" s="10"/>
      <c r="D22" s="13">
        <f aca="true" t="shared" si="2" ref="D22:J22">SUM(D17:D21)</f>
        <v>34646</v>
      </c>
      <c r="E22" s="13">
        <f t="shared" si="2"/>
        <v>11917</v>
      </c>
      <c r="F22" s="13">
        <f t="shared" si="2"/>
        <v>15638</v>
      </c>
      <c r="G22" s="13">
        <f t="shared" si="2"/>
        <v>11891</v>
      </c>
      <c r="H22" s="13">
        <f t="shared" si="2"/>
        <v>12474</v>
      </c>
      <c r="I22" s="13">
        <f t="shared" si="2"/>
        <v>7000</v>
      </c>
      <c r="J22" s="13">
        <f t="shared" si="2"/>
        <v>6500</v>
      </c>
    </row>
    <row r="23" spans="1:8" ht="15">
      <c r="A23" s="30"/>
      <c r="B23" s="10"/>
      <c r="C23" s="10"/>
      <c r="D23" s="10"/>
      <c r="E23" s="10"/>
      <c r="F23" s="10"/>
      <c r="H23" s="56"/>
    </row>
    <row r="24" spans="1:9" ht="15">
      <c r="A24" s="10"/>
      <c r="B24" s="86" t="s">
        <v>16</v>
      </c>
      <c r="C24" s="11"/>
      <c r="D24" s="10"/>
      <c r="E24" s="10"/>
      <c r="F24" s="10"/>
      <c r="H24" s="56"/>
      <c r="I24" t="s">
        <v>12</v>
      </c>
    </row>
    <row r="25" spans="1:10" ht="15">
      <c r="A25" s="7">
        <v>81</v>
      </c>
      <c r="B25" s="10" t="s">
        <v>17</v>
      </c>
      <c r="C25" s="10"/>
      <c r="D25" s="12">
        <v>761026</v>
      </c>
      <c r="E25" s="27">
        <v>794224</v>
      </c>
      <c r="F25" s="27">
        <v>819408</v>
      </c>
      <c r="G25" s="27">
        <v>878152</v>
      </c>
      <c r="H25" s="27">
        <v>918244</v>
      </c>
      <c r="I25" s="27">
        <f>I39</f>
        <v>857737.64445</v>
      </c>
      <c r="J25" s="27">
        <f>J39</f>
        <v>884601</v>
      </c>
    </row>
    <row r="26" spans="1:10" ht="15">
      <c r="A26" s="7"/>
      <c r="B26" s="10"/>
      <c r="C26" s="10"/>
      <c r="D26" s="10">
        <f>SUM(D25)</f>
        <v>761026</v>
      </c>
      <c r="E26" s="10">
        <f aca="true" t="shared" si="3" ref="E26:J26">E25</f>
        <v>794224</v>
      </c>
      <c r="F26" s="25">
        <f t="shared" si="3"/>
        <v>819408</v>
      </c>
      <c r="G26" s="25">
        <f t="shared" si="3"/>
        <v>878152</v>
      </c>
      <c r="H26" s="25">
        <f t="shared" si="3"/>
        <v>918244</v>
      </c>
      <c r="I26" s="25">
        <f t="shared" si="3"/>
        <v>857737.64445</v>
      </c>
      <c r="J26" s="25">
        <f t="shared" si="3"/>
        <v>884601</v>
      </c>
    </row>
    <row r="27" spans="1:8" ht="15">
      <c r="A27" s="7"/>
      <c r="B27" s="10"/>
      <c r="C27" s="10"/>
      <c r="D27" s="10"/>
      <c r="E27" s="10"/>
      <c r="F27" s="10"/>
      <c r="H27" s="56"/>
    </row>
    <row r="28" spans="1:8" ht="15">
      <c r="A28" s="7"/>
      <c r="B28" s="86" t="s">
        <v>112</v>
      </c>
      <c r="C28" s="10"/>
      <c r="D28" s="10"/>
      <c r="E28" s="10"/>
      <c r="F28" s="10"/>
      <c r="H28" s="56"/>
    </row>
    <row r="29" spans="1:10" ht="15">
      <c r="A29" s="7">
        <v>91</v>
      </c>
      <c r="B29" s="10" t="s">
        <v>121</v>
      </c>
      <c r="C29" s="10"/>
      <c r="D29" s="10"/>
      <c r="E29" s="10">
        <v>36019</v>
      </c>
      <c r="F29" s="15">
        <v>74469</v>
      </c>
      <c r="G29" s="15">
        <v>69390</v>
      </c>
      <c r="H29" s="58">
        <v>44323</v>
      </c>
      <c r="I29" s="79">
        <v>95027</v>
      </c>
      <c r="J29" s="79">
        <v>9326</v>
      </c>
    </row>
    <row r="30" spans="1:8" ht="15">
      <c r="A30" s="7"/>
      <c r="B30" s="10"/>
      <c r="C30" s="10"/>
      <c r="D30" s="11"/>
      <c r="E30" s="11"/>
      <c r="F30" s="11"/>
      <c r="H30" s="56"/>
    </row>
    <row r="31" spans="1:10" ht="19.5" thickBot="1">
      <c r="A31" s="87" t="s">
        <v>127</v>
      </c>
      <c r="C31" s="10"/>
      <c r="D31" s="14">
        <f>SUM(D10+D15+D22+D26)+D29</f>
        <v>1117084</v>
      </c>
      <c r="E31" s="14">
        <f>SUM(E10+E15+E22+E26)+E29</f>
        <v>1167291</v>
      </c>
      <c r="F31" s="12">
        <f>SUM(F10,F15,F22,F26,F29)</f>
        <v>1227702</v>
      </c>
      <c r="G31" s="12">
        <f>SUM(G10,G15,G22,G26,G29)</f>
        <v>1285542</v>
      </c>
      <c r="H31" s="12">
        <f>SUM(H10,H15,H22,H26,H29)</f>
        <v>1332182</v>
      </c>
      <c r="I31" s="67">
        <f>SUM(I10,I15,I22,I26,I29)</f>
        <v>1356268.64445</v>
      </c>
      <c r="J31" s="67">
        <f>SUM(J10,J15,J22,J26,J29)</f>
        <v>1289587</v>
      </c>
    </row>
    <row r="32" spans="1:13" ht="15.75" thickTop="1">
      <c r="A32" s="7"/>
      <c r="B32" s="10"/>
      <c r="C32" s="10"/>
      <c r="D32" s="12"/>
      <c r="E32" s="12"/>
      <c r="F32" s="12"/>
      <c r="H32" s="56"/>
      <c r="M32" s="27"/>
    </row>
    <row r="33" spans="1:8" ht="15">
      <c r="A33" s="7"/>
      <c r="B33" s="10"/>
      <c r="C33" s="10"/>
      <c r="D33" s="12"/>
      <c r="E33" s="12"/>
      <c r="F33" s="12"/>
      <c r="H33" s="56"/>
    </row>
    <row r="34" spans="1:8" ht="15">
      <c r="A34" s="7"/>
      <c r="B34" s="10"/>
      <c r="C34" s="10"/>
      <c r="D34" s="10"/>
      <c r="E34" s="10"/>
      <c r="F34" s="10"/>
      <c r="H34" s="56"/>
    </row>
    <row r="35" spans="1:10" ht="15">
      <c r="A35" s="7"/>
      <c r="B35" s="10" t="s">
        <v>188</v>
      </c>
      <c r="C35" s="10"/>
      <c r="D35" s="10">
        <v>277404946</v>
      </c>
      <c r="E35" s="15">
        <v>276987832</v>
      </c>
      <c r="F35" s="15">
        <v>278451625</v>
      </c>
      <c r="G35" s="51">
        <v>295677696</v>
      </c>
      <c r="H35" s="59">
        <v>299248940</v>
      </c>
      <c r="I35" s="15">
        <v>300960577</v>
      </c>
      <c r="J35" s="25">
        <v>300884639</v>
      </c>
    </row>
    <row r="36" spans="1:11" ht="15">
      <c r="A36" s="7"/>
      <c r="B36" s="10" t="s">
        <v>120</v>
      </c>
      <c r="C36" s="10"/>
      <c r="D36" s="41">
        <v>0.0027</v>
      </c>
      <c r="E36" s="41">
        <v>0.0028</v>
      </c>
      <c r="F36" s="48">
        <v>0.00285</v>
      </c>
      <c r="G36">
        <v>0.0029</v>
      </c>
      <c r="H36" s="71">
        <v>0.003</v>
      </c>
      <c r="I36">
        <v>0.003</v>
      </c>
      <c r="J36">
        <v>0.003</v>
      </c>
      <c r="K36" s="72"/>
    </row>
    <row r="37" spans="1:10" ht="15">
      <c r="A37" s="7"/>
      <c r="B37" s="10" t="s">
        <v>18</v>
      </c>
      <c r="C37" s="10"/>
      <c r="D37" s="10"/>
      <c r="E37" s="10">
        <f>PRODUCT(E35:E36)</f>
        <v>775565.9296</v>
      </c>
      <c r="F37" s="10">
        <f>PRODUCT(F35:F36)</f>
        <v>793587.13125</v>
      </c>
      <c r="G37" s="10">
        <f>PRODUCT(G35:G36)</f>
        <v>857465.3184</v>
      </c>
      <c r="H37" s="10">
        <f>PRODUCT(H35:H36)</f>
        <v>897746.8200000001</v>
      </c>
      <c r="I37" s="10">
        <f>PRODUCT(I35:I36)</f>
        <v>902881.731</v>
      </c>
      <c r="J37" s="25">
        <v>902654</v>
      </c>
    </row>
    <row r="38" spans="1:10" ht="15">
      <c r="A38" s="7"/>
      <c r="B38" s="10" t="s">
        <v>19</v>
      </c>
      <c r="C38" s="16"/>
      <c r="D38" s="42"/>
      <c r="E38" s="44">
        <v>0.995</v>
      </c>
      <c r="F38" s="44">
        <v>0.995</v>
      </c>
      <c r="G38">
        <v>0.995</v>
      </c>
      <c r="H38" s="63">
        <v>0.995</v>
      </c>
      <c r="I38">
        <v>0.95</v>
      </c>
      <c r="J38">
        <v>0.98</v>
      </c>
    </row>
    <row r="39" spans="1:10" ht="15">
      <c r="A39" s="7"/>
      <c r="B39" s="10" t="s">
        <v>156</v>
      </c>
      <c r="C39" s="10"/>
      <c r="D39" s="10"/>
      <c r="E39" s="10">
        <f>PRODUCT(E37:E38)</f>
        <v>771688.0999520001</v>
      </c>
      <c r="F39" s="10">
        <f>PRODUCT(F37:F38)</f>
        <v>789619.19559375</v>
      </c>
      <c r="G39" s="10">
        <f>PRODUCT(G37:G38)</f>
        <v>853177.991808</v>
      </c>
      <c r="H39" s="10">
        <f>PRODUCT(H37:H38)</f>
        <v>893258.0859000001</v>
      </c>
      <c r="I39" s="10">
        <f>PRODUCT(I37:I38)</f>
        <v>857737.64445</v>
      </c>
      <c r="J39" s="10">
        <v>884601</v>
      </c>
    </row>
    <row r="40" spans="1:8" ht="15">
      <c r="A40" s="7"/>
      <c r="B40" s="17"/>
      <c r="C40" s="10"/>
      <c r="D40" s="10"/>
      <c r="E40" s="10"/>
      <c r="F40" s="10"/>
      <c r="H40" s="56"/>
    </row>
    <row r="41" spans="1:8" ht="18.75">
      <c r="A41" s="84" t="s">
        <v>20</v>
      </c>
      <c r="B41" s="31"/>
      <c r="C41" s="31"/>
      <c r="D41" s="10"/>
      <c r="E41" s="10"/>
      <c r="F41" s="10"/>
      <c r="H41" s="56"/>
    </row>
    <row r="42" spans="1:8" ht="15">
      <c r="A42" s="23" t="s">
        <v>21</v>
      </c>
      <c r="B42" s="18"/>
      <c r="C42" s="10"/>
      <c r="D42" s="19"/>
      <c r="E42" s="19"/>
      <c r="F42" s="19"/>
      <c r="H42" s="56"/>
    </row>
    <row r="43" spans="1:8" ht="15">
      <c r="A43" s="7"/>
      <c r="B43" s="24" t="s">
        <v>22</v>
      </c>
      <c r="C43" s="10"/>
      <c r="D43" s="10"/>
      <c r="E43" s="10"/>
      <c r="F43" s="10"/>
      <c r="H43" s="56"/>
    </row>
    <row r="44" spans="1:10" ht="15">
      <c r="A44" s="7">
        <v>101</v>
      </c>
      <c r="B44" s="10" t="s">
        <v>23</v>
      </c>
      <c r="C44" s="10"/>
      <c r="D44" s="10">
        <v>19888</v>
      </c>
      <c r="E44" s="10">
        <v>22060</v>
      </c>
      <c r="F44" s="10">
        <v>23466</v>
      </c>
      <c r="G44" s="10">
        <v>25015</v>
      </c>
      <c r="H44" s="56">
        <v>20366</v>
      </c>
      <c r="I44" s="10">
        <v>22000</v>
      </c>
      <c r="J44" s="10">
        <v>22000</v>
      </c>
    </row>
    <row r="45" spans="1:10" ht="15">
      <c r="A45" s="7">
        <v>103</v>
      </c>
      <c r="B45" s="10" t="s">
        <v>24</v>
      </c>
      <c r="C45" s="10"/>
      <c r="D45" s="10">
        <v>0</v>
      </c>
      <c r="E45" s="10">
        <v>4914</v>
      </c>
      <c r="F45" s="10" t="s">
        <v>139</v>
      </c>
      <c r="G45" s="10">
        <v>3751</v>
      </c>
      <c r="H45" s="56">
        <v>0</v>
      </c>
      <c r="I45" s="10">
        <v>4000</v>
      </c>
      <c r="J45" s="10">
        <v>0</v>
      </c>
    </row>
    <row r="46" spans="1:8" ht="15">
      <c r="A46" s="7">
        <v>104</v>
      </c>
      <c r="B46" s="10" t="s">
        <v>25</v>
      </c>
      <c r="C46" s="10"/>
      <c r="D46" s="10"/>
      <c r="E46" s="10"/>
      <c r="F46" s="10"/>
      <c r="H46" s="56"/>
    </row>
    <row r="47" spans="1:10" ht="15">
      <c r="A47" s="7"/>
      <c r="B47" s="10" t="s">
        <v>26</v>
      </c>
      <c r="C47" s="10"/>
      <c r="D47" s="10">
        <v>644</v>
      </c>
      <c r="E47" s="10">
        <v>644</v>
      </c>
      <c r="F47" s="10">
        <v>201</v>
      </c>
      <c r="G47" s="10">
        <v>235</v>
      </c>
      <c r="H47" s="56">
        <v>0</v>
      </c>
      <c r="I47" s="10">
        <v>500</v>
      </c>
      <c r="J47" s="10">
        <v>500</v>
      </c>
    </row>
    <row r="48" spans="1:10" ht="15">
      <c r="A48" s="7"/>
      <c r="B48" s="10" t="s">
        <v>138</v>
      </c>
      <c r="C48" s="10"/>
      <c r="D48" s="10">
        <v>20801</v>
      </c>
      <c r="E48" s="10">
        <v>20781</v>
      </c>
      <c r="F48" s="10">
        <v>18424</v>
      </c>
      <c r="G48" s="10">
        <v>18424</v>
      </c>
      <c r="H48" s="56">
        <v>17870</v>
      </c>
      <c r="I48" s="10">
        <v>20500</v>
      </c>
      <c r="J48" s="10">
        <v>20600</v>
      </c>
    </row>
    <row r="49" spans="1:10" ht="15">
      <c r="A49" s="7"/>
      <c r="B49" s="10" t="s">
        <v>173</v>
      </c>
      <c r="C49" s="10"/>
      <c r="D49" s="10">
        <v>20203</v>
      </c>
      <c r="E49" s="10">
        <v>21213</v>
      </c>
      <c r="F49" s="10">
        <v>24387</v>
      </c>
      <c r="G49" s="10">
        <v>26226</v>
      </c>
      <c r="H49" s="56">
        <v>22347</v>
      </c>
      <c r="I49" s="10">
        <v>23000</v>
      </c>
      <c r="J49" s="10">
        <v>22000</v>
      </c>
    </row>
    <row r="50" spans="1:10" ht="15">
      <c r="A50" s="7">
        <v>105</v>
      </c>
      <c r="B50" s="10" t="s">
        <v>28</v>
      </c>
      <c r="C50" s="10"/>
      <c r="D50" s="10">
        <v>12660</v>
      </c>
      <c r="E50" s="10">
        <v>10842</v>
      </c>
      <c r="F50" s="10">
        <v>15480</v>
      </c>
      <c r="G50" s="10">
        <v>6000</v>
      </c>
      <c r="H50" s="62">
        <v>5695</v>
      </c>
      <c r="I50" s="10">
        <v>15000</v>
      </c>
      <c r="J50" s="10">
        <v>20000</v>
      </c>
    </row>
    <row r="51" spans="1:10" ht="15">
      <c r="A51" s="7">
        <v>106</v>
      </c>
      <c r="B51" s="10" t="s">
        <v>29</v>
      </c>
      <c r="C51" s="10"/>
      <c r="D51" s="10">
        <v>0</v>
      </c>
      <c r="E51" s="10">
        <v>394</v>
      </c>
      <c r="F51" s="10">
        <v>0</v>
      </c>
      <c r="G51" s="10">
        <v>31</v>
      </c>
      <c r="H51" s="56">
        <v>0</v>
      </c>
      <c r="I51" s="10">
        <v>1000</v>
      </c>
      <c r="J51" s="10">
        <v>1000</v>
      </c>
    </row>
    <row r="52" spans="1:10" ht="15">
      <c r="A52" s="7">
        <v>107</v>
      </c>
      <c r="B52" s="10" t="s">
        <v>30</v>
      </c>
      <c r="C52" s="10"/>
      <c r="D52" s="10">
        <v>600</v>
      </c>
      <c r="E52" s="10">
        <v>600</v>
      </c>
      <c r="F52" s="10">
        <v>0</v>
      </c>
      <c r="G52" s="10">
        <v>600</v>
      </c>
      <c r="H52" s="56">
        <v>600</v>
      </c>
      <c r="I52" s="10">
        <v>600</v>
      </c>
      <c r="J52" s="10">
        <v>1600</v>
      </c>
    </row>
    <row r="53" spans="1:10" ht="15">
      <c r="A53" s="7">
        <v>108</v>
      </c>
      <c r="B53" s="10" t="s">
        <v>31</v>
      </c>
      <c r="C53" s="10"/>
      <c r="D53" s="15">
        <v>36384</v>
      </c>
      <c r="E53" s="15">
        <v>37805</v>
      </c>
      <c r="F53" s="25">
        <v>54603</v>
      </c>
      <c r="G53" s="10">
        <v>62419</v>
      </c>
      <c r="H53" s="56">
        <v>72867</v>
      </c>
      <c r="I53" s="58">
        <v>60000</v>
      </c>
      <c r="J53" s="58">
        <v>45000</v>
      </c>
    </row>
    <row r="54" spans="1:10" ht="15">
      <c r="A54" s="7">
        <v>109</v>
      </c>
      <c r="B54" s="10" t="s">
        <v>161</v>
      </c>
      <c r="C54" s="10"/>
      <c r="D54" s="10">
        <v>6050</v>
      </c>
      <c r="E54" s="10">
        <v>8452</v>
      </c>
      <c r="F54" s="10">
        <v>10982</v>
      </c>
      <c r="G54" s="10">
        <v>10000</v>
      </c>
      <c r="H54" s="58">
        <v>5632</v>
      </c>
      <c r="I54" s="10">
        <v>8000</v>
      </c>
      <c r="J54" s="10">
        <v>6000</v>
      </c>
    </row>
    <row r="55" spans="1:10" ht="15">
      <c r="A55" s="7">
        <v>110</v>
      </c>
      <c r="B55" s="10" t="s">
        <v>137</v>
      </c>
      <c r="C55" s="10"/>
      <c r="D55" s="10">
        <v>0</v>
      </c>
      <c r="E55" s="10">
        <v>3755</v>
      </c>
      <c r="F55" s="10">
        <v>551</v>
      </c>
      <c r="G55" s="10">
        <v>2470</v>
      </c>
      <c r="H55" s="57">
        <v>572</v>
      </c>
      <c r="I55" s="10">
        <v>1000</v>
      </c>
      <c r="J55" s="10">
        <v>1000</v>
      </c>
    </row>
    <row r="56" spans="1:8" ht="15">
      <c r="A56" s="7"/>
      <c r="B56" s="24" t="s">
        <v>32</v>
      </c>
      <c r="C56" s="10"/>
      <c r="D56" s="10"/>
      <c r="E56" s="10"/>
      <c r="F56" s="10"/>
      <c r="H56" s="56"/>
    </row>
    <row r="57" spans="1:10" ht="15">
      <c r="A57" s="7">
        <v>121</v>
      </c>
      <c r="B57" s="10" t="s">
        <v>33</v>
      </c>
      <c r="C57" s="10"/>
      <c r="D57" s="10">
        <v>1348</v>
      </c>
      <c r="E57" s="10">
        <v>720</v>
      </c>
      <c r="F57" s="10">
        <v>1224</v>
      </c>
      <c r="G57" s="10">
        <v>1537</v>
      </c>
      <c r="H57" s="56">
        <v>747</v>
      </c>
      <c r="I57" s="10">
        <v>500</v>
      </c>
      <c r="J57" s="10">
        <v>1000</v>
      </c>
    </row>
    <row r="58" spans="1:10" ht="15">
      <c r="A58" s="7">
        <v>122</v>
      </c>
      <c r="B58" s="10" t="s">
        <v>34</v>
      </c>
      <c r="C58" s="10"/>
      <c r="D58" s="10">
        <v>2026</v>
      </c>
      <c r="E58" s="10">
        <v>1242</v>
      </c>
      <c r="F58" s="25">
        <v>766</v>
      </c>
      <c r="G58" s="10">
        <v>3226</v>
      </c>
      <c r="H58" s="56">
        <v>879</v>
      </c>
      <c r="I58" s="10">
        <v>2000</v>
      </c>
      <c r="J58" s="10">
        <v>5000</v>
      </c>
    </row>
    <row r="59" spans="1:10" ht="15">
      <c r="A59" s="7">
        <v>123</v>
      </c>
      <c r="B59" s="10" t="s">
        <v>35</v>
      </c>
      <c r="C59" s="10"/>
      <c r="D59" s="10">
        <v>250</v>
      </c>
      <c r="E59" s="10">
        <v>897</v>
      </c>
      <c r="F59" s="10">
        <v>527</v>
      </c>
      <c r="G59" s="10">
        <v>1164</v>
      </c>
      <c r="H59" s="56">
        <v>1578</v>
      </c>
      <c r="I59" s="10">
        <v>1000</v>
      </c>
      <c r="J59" s="10">
        <v>2000</v>
      </c>
    </row>
    <row r="60" spans="1:10" ht="15">
      <c r="A60" s="7">
        <v>124</v>
      </c>
      <c r="B60" s="10" t="s">
        <v>36</v>
      </c>
      <c r="C60" s="10"/>
      <c r="D60" s="10">
        <v>971</v>
      </c>
      <c r="E60" s="10">
        <v>924</v>
      </c>
      <c r="F60" s="10">
        <v>941</v>
      </c>
      <c r="G60" s="10">
        <v>1285</v>
      </c>
      <c r="H60" s="56">
        <v>686</v>
      </c>
      <c r="I60" s="10">
        <v>800</v>
      </c>
      <c r="J60" s="10">
        <v>800</v>
      </c>
    </row>
    <row r="61" spans="1:10" ht="15">
      <c r="A61" s="7">
        <v>125</v>
      </c>
      <c r="B61" s="10" t="s">
        <v>189</v>
      </c>
      <c r="C61" s="10"/>
      <c r="D61" s="10">
        <v>2567</v>
      </c>
      <c r="E61" s="10">
        <v>3669</v>
      </c>
      <c r="F61" s="10">
        <v>5224</v>
      </c>
      <c r="G61" s="10">
        <v>2739</v>
      </c>
      <c r="H61" s="56">
        <v>4183</v>
      </c>
      <c r="I61" s="10">
        <v>2500</v>
      </c>
      <c r="J61" s="10">
        <v>2000</v>
      </c>
    </row>
    <row r="62" spans="1:10" ht="15">
      <c r="A62" s="7">
        <v>126</v>
      </c>
      <c r="B62" s="10" t="s">
        <v>133</v>
      </c>
      <c r="C62" s="10"/>
      <c r="D62" s="10">
        <v>0</v>
      </c>
      <c r="E62" s="10">
        <v>770</v>
      </c>
      <c r="F62" s="10">
        <v>1346</v>
      </c>
      <c r="G62" s="10">
        <v>1002</v>
      </c>
      <c r="H62" s="56">
        <v>839</v>
      </c>
      <c r="I62" s="10">
        <v>500</v>
      </c>
      <c r="J62" s="10">
        <v>500</v>
      </c>
    </row>
    <row r="63" spans="1:10" ht="15">
      <c r="A63" s="7">
        <v>129</v>
      </c>
      <c r="B63" s="10" t="s">
        <v>15</v>
      </c>
      <c r="C63" s="10"/>
      <c r="D63" s="10">
        <v>344</v>
      </c>
      <c r="E63" s="10">
        <v>106</v>
      </c>
      <c r="F63" s="10">
        <v>77</v>
      </c>
      <c r="G63" s="10">
        <v>155</v>
      </c>
      <c r="H63" s="56">
        <v>2105</v>
      </c>
      <c r="I63" s="10">
        <v>500</v>
      </c>
      <c r="J63" s="10">
        <v>1000</v>
      </c>
    </row>
    <row r="64" spans="1:10" ht="15">
      <c r="A64" s="7">
        <v>130</v>
      </c>
      <c r="B64" s="10" t="s">
        <v>140</v>
      </c>
      <c r="C64" s="10"/>
      <c r="D64" s="10">
        <v>35118</v>
      </c>
      <c r="E64" s="10">
        <v>35118</v>
      </c>
      <c r="F64" s="10">
        <v>35118</v>
      </c>
      <c r="G64" s="10">
        <v>35118</v>
      </c>
      <c r="H64" s="56">
        <v>35875</v>
      </c>
      <c r="I64" s="10">
        <v>36413</v>
      </c>
      <c r="J64" s="10">
        <v>30000</v>
      </c>
    </row>
    <row r="65" spans="1:8" ht="15">
      <c r="A65" s="7"/>
      <c r="B65" s="10"/>
      <c r="C65" s="10"/>
      <c r="D65" s="10"/>
      <c r="E65" s="10"/>
      <c r="F65" s="10"/>
      <c r="H65" s="56"/>
    </row>
    <row r="66" spans="1:8" ht="15">
      <c r="A66" s="7"/>
      <c r="B66" s="24" t="s">
        <v>147</v>
      </c>
      <c r="C66" s="10"/>
      <c r="D66" s="10"/>
      <c r="E66" s="10"/>
      <c r="F66" s="10"/>
      <c r="H66" s="56"/>
    </row>
    <row r="67" spans="1:10" ht="15">
      <c r="A67" s="7">
        <v>141</v>
      </c>
      <c r="B67" s="10" t="s">
        <v>33</v>
      </c>
      <c r="C67" s="10"/>
      <c r="D67" s="10">
        <v>101</v>
      </c>
      <c r="E67" s="10">
        <v>193</v>
      </c>
      <c r="F67" s="10">
        <v>95</v>
      </c>
      <c r="G67" s="10">
        <v>0</v>
      </c>
      <c r="H67" s="56">
        <v>0</v>
      </c>
      <c r="I67" s="10">
        <v>200</v>
      </c>
      <c r="J67" s="10">
        <v>200</v>
      </c>
    </row>
    <row r="68" spans="1:10" ht="15">
      <c r="A68" s="7">
        <v>142</v>
      </c>
      <c r="B68" s="10" t="s">
        <v>38</v>
      </c>
      <c r="C68" s="10"/>
      <c r="D68" s="10">
        <v>120</v>
      </c>
      <c r="E68" s="10">
        <v>110</v>
      </c>
      <c r="F68" s="10">
        <v>110</v>
      </c>
      <c r="G68" s="10">
        <v>40</v>
      </c>
      <c r="H68" s="56">
        <v>30</v>
      </c>
      <c r="I68" s="10">
        <v>100</v>
      </c>
      <c r="J68" s="10">
        <v>200</v>
      </c>
    </row>
    <row r="69" spans="1:10" ht="15">
      <c r="A69" s="7">
        <v>143</v>
      </c>
      <c r="B69" s="10" t="s">
        <v>35</v>
      </c>
      <c r="C69" s="10"/>
      <c r="D69" s="10">
        <v>529</v>
      </c>
      <c r="E69" s="10">
        <v>509</v>
      </c>
      <c r="F69" s="10">
        <v>50</v>
      </c>
      <c r="G69" s="10">
        <v>0</v>
      </c>
      <c r="H69" s="56">
        <v>0</v>
      </c>
      <c r="I69" s="10">
        <v>300</v>
      </c>
      <c r="J69" s="10">
        <v>100</v>
      </c>
    </row>
    <row r="70" spans="1:10" ht="15">
      <c r="A70" s="7">
        <v>144</v>
      </c>
      <c r="B70" s="10" t="s">
        <v>39</v>
      </c>
      <c r="C70" s="10"/>
      <c r="D70" s="25">
        <v>8251</v>
      </c>
      <c r="E70" s="25">
        <v>8521</v>
      </c>
      <c r="F70" s="25">
        <v>4934</v>
      </c>
      <c r="G70" s="10">
        <v>4204</v>
      </c>
      <c r="H70" s="56">
        <v>4094</v>
      </c>
      <c r="I70" s="10">
        <v>6000</v>
      </c>
      <c r="J70" s="10">
        <v>5000</v>
      </c>
    </row>
    <row r="71" spans="1:10" ht="15">
      <c r="A71" s="7">
        <v>145</v>
      </c>
      <c r="B71" s="10" t="s">
        <v>134</v>
      </c>
      <c r="C71" s="10"/>
      <c r="D71" s="10"/>
      <c r="E71" s="10">
        <v>6839</v>
      </c>
      <c r="F71" s="10">
        <v>3242</v>
      </c>
      <c r="G71" s="10">
        <v>298</v>
      </c>
      <c r="H71" s="57">
        <v>226</v>
      </c>
      <c r="I71" s="10">
        <v>2000</v>
      </c>
      <c r="J71" s="10">
        <v>1000</v>
      </c>
    </row>
    <row r="72" spans="1:8" ht="15">
      <c r="A72" s="7"/>
      <c r="B72" s="10"/>
      <c r="C72" s="10"/>
      <c r="D72" s="10"/>
      <c r="E72" s="10"/>
      <c r="F72" s="10"/>
      <c r="H72" s="56"/>
    </row>
    <row r="73" spans="1:8" ht="15">
      <c r="A73" s="7"/>
      <c r="B73" s="24" t="s">
        <v>148</v>
      </c>
      <c r="C73" s="10"/>
      <c r="D73" s="10"/>
      <c r="E73" s="10"/>
      <c r="F73" s="10"/>
      <c r="H73" s="56"/>
    </row>
    <row r="74" spans="1:10" ht="14.25" customHeight="1">
      <c r="A74" s="7">
        <v>161</v>
      </c>
      <c r="B74" s="10" t="s">
        <v>41</v>
      </c>
      <c r="C74" s="10"/>
      <c r="D74" s="10">
        <v>720</v>
      </c>
      <c r="E74" s="10">
        <v>720</v>
      </c>
      <c r="F74" s="25">
        <v>720</v>
      </c>
      <c r="G74" s="10">
        <v>720</v>
      </c>
      <c r="H74" s="56">
        <v>720</v>
      </c>
      <c r="I74" s="10">
        <v>1000</v>
      </c>
      <c r="J74" s="10">
        <v>1500</v>
      </c>
    </row>
    <row r="75" spans="1:10" ht="15">
      <c r="A75" s="7">
        <v>162</v>
      </c>
      <c r="B75" s="10" t="s">
        <v>42</v>
      </c>
      <c r="C75" s="10"/>
      <c r="D75" s="10">
        <v>3450</v>
      </c>
      <c r="E75" s="10">
        <v>3468</v>
      </c>
      <c r="F75" s="10">
        <v>3692</v>
      </c>
      <c r="G75" s="10">
        <v>3650</v>
      </c>
      <c r="H75" s="56">
        <v>3575</v>
      </c>
      <c r="I75" s="10">
        <v>5400</v>
      </c>
      <c r="J75" s="10">
        <v>6000</v>
      </c>
    </row>
    <row r="76" spans="1:10" ht="14.25" customHeight="1">
      <c r="A76" s="7">
        <v>163</v>
      </c>
      <c r="B76" s="10" t="s">
        <v>43</v>
      </c>
      <c r="C76" s="10"/>
      <c r="D76" s="10">
        <v>2500</v>
      </c>
      <c r="E76" s="10">
        <v>2542</v>
      </c>
      <c r="F76" s="10">
        <v>2500</v>
      </c>
      <c r="G76" s="10">
        <v>3000</v>
      </c>
      <c r="H76" s="56">
        <v>3000</v>
      </c>
      <c r="I76" s="10">
        <v>3500</v>
      </c>
      <c r="J76" s="10">
        <v>4000</v>
      </c>
    </row>
    <row r="77" spans="1:10" ht="15">
      <c r="A77" s="7">
        <v>165</v>
      </c>
      <c r="B77" s="10" t="s">
        <v>44</v>
      </c>
      <c r="C77" s="10"/>
      <c r="D77" s="10">
        <v>10000</v>
      </c>
      <c r="E77" s="10">
        <v>10000</v>
      </c>
      <c r="F77" s="10">
        <v>10000</v>
      </c>
      <c r="G77" s="10">
        <v>10000</v>
      </c>
      <c r="H77" s="56">
        <v>10000</v>
      </c>
      <c r="I77" s="10">
        <v>10000</v>
      </c>
      <c r="J77" s="10">
        <v>15000</v>
      </c>
    </row>
    <row r="78" spans="1:18" ht="15">
      <c r="A78" s="7">
        <v>168</v>
      </c>
      <c r="B78" s="10" t="s">
        <v>122</v>
      </c>
      <c r="C78" s="10"/>
      <c r="D78" s="15">
        <v>20910</v>
      </c>
      <c r="E78" s="25">
        <v>28602</v>
      </c>
      <c r="F78" s="25">
        <v>28303</v>
      </c>
      <c r="G78" s="25">
        <v>27255</v>
      </c>
      <c r="H78" s="25">
        <v>28021</v>
      </c>
      <c r="I78" s="25">
        <f>PRODUCT(I229,0.0765)</f>
        <v>27701.9505</v>
      </c>
      <c r="J78" s="25">
        <f>PRODUCT(J229,0.0765)</f>
        <v>27096.606</v>
      </c>
      <c r="L78" s="68"/>
      <c r="M78" s="68"/>
      <c r="N78" s="68"/>
      <c r="O78" s="68"/>
      <c r="P78" s="68"/>
      <c r="Q78" s="68"/>
      <c r="R78" s="68"/>
    </row>
    <row r="79" spans="1:10" ht="15">
      <c r="A79" s="46"/>
      <c r="B79" s="10" t="s">
        <v>104</v>
      </c>
      <c r="C79" s="10"/>
      <c r="D79" s="15">
        <v>0</v>
      </c>
      <c r="E79" s="15">
        <v>0</v>
      </c>
      <c r="F79" s="15">
        <v>0</v>
      </c>
      <c r="G79" s="10">
        <v>4500</v>
      </c>
      <c r="H79" s="56">
        <v>0</v>
      </c>
      <c r="I79" s="10">
        <v>0</v>
      </c>
      <c r="J79" s="10"/>
    </row>
    <row r="80" spans="1:10" ht="15">
      <c r="A80" s="46">
        <v>169</v>
      </c>
      <c r="B80" s="10" t="s">
        <v>194</v>
      </c>
      <c r="C80" s="10"/>
      <c r="D80" s="15"/>
      <c r="E80" s="15"/>
      <c r="F80" s="15"/>
      <c r="G80" s="10"/>
      <c r="H80" s="56"/>
      <c r="I80" s="10"/>
      <c r="J80" s="10">
        <v>300</v>
      </c>
    </row>
    <row r="81" spans="1:10" ht="15">
      <c r="A81" s="46">
        <v>170</v>
      </c>
      <c r="B81" s="25" t="s">
        <v>117</v>
      </c>
      <c r="C81" s="10"/>
      <c r="D81" s="15">
        <v>3792</v>
      </c>
      <c r="E81" s="15">
        <v>3917</v>
      </c>
      <c r="F81" s="15">
        <v>4000</v>
      </c>
      <c r="G81" s="10">
        <v>4354</v>
      </c>
      <c r="H81" s="56">
        <v>3520</v>
      </c>
      <c r="I81" s="10">
        <v>4000</v>
      </c>
      <c r="J81" s="10">
        <v>2000</v>
      </c>
    </row>
    <row r="82" spans="1:10" ht="15">
      <c r="A82" s="46"/>
      <c r="B82" s="25"/>
      <c r="C82" s="10"/>
      <c r="D82" s="15"/>
      <c r="E82" s="15"/>
      <c r="F82" s="15"/>
      <c r="G82" s="10"/>
      <c r="H82" s="56"/>
      <c r="I82" s="10"/>
      <c r="J82" s="10"/>
    </row>
    <row r="83" spans="1:8" ht="15">
      <c r="A83" s="26"/>
      <c r="B83" s="24" t="s">
        <v>45</v>
      </c>
      <c r="C83" s="10"/>
      <c r="D83" s="10"/>
      <c r="E83" s="10"/>
      <c r="F83" s="10"/>
      <c r="H83" s="56"/>
    </row>
    <row r="84" spans="1:10" ht="15">
      <c r="A84" s="7">
        <v>191</v>
      </c>
      <c r="B84" s="10" t="s">
        <v>46</v>
      </c>
      <c r="C84" s="10"/>
      <c r="D84" s="10">
        <v>23000</v>
      </c>
      <c r="E84" s="10">
        <v>24000</v>
      </c>
      <c r="F84" s="10">
        <v>24000</v>
      </c>
      <c r="G84" s="10">
        <v>24000</v>
      </c>
      <c r="H84" s="56">
        <v>25000</v>
      </c>
      <c r="I84" s="10">
        <v>25000</v>
      </c>
      <c r="J84" s="10">
        <v>25000</v>
      </c>
    </row>
    <row r="85" spans="1:11" ht="15">
      <c r="A85" s="7">
        <v>192</v>
      </c>
      <c r="B85" s="10" t="s">
        <v>47</v>
      </c>
      <c r="C85" s="10"/>
      <c r="D85" s="10">
        <v>2500</v>
      </c>
      <c r="E85" s="10">
        <v>3000</v>
      </c>
      <c r="F85" s="10">
        <v>3000</v>
      </c>
      <c r="G85" s="10">
        <v>5000</v>
      </c>
      <c r="H85" s="56">
        <v>5000</v>
      </c>
      <c r="I85" s="10">
        <v>10000</v>
      </c>
      <c r="J85" s="10">
        <v>10000</v>
      </c>
      <c r="K85" t="s">
        <v>166</v>
      </c>
    </row>
    <row r="86" spans="1:10" ht="15">
      <c r="A86" s="7">
        <v>193</v>
      </c>
      <c r="B86" s="10" t="s">
        <v>48</v>
      </c>
      <c r="C86" s="10"/>
      <c r="D86" s="10">
        <v>325</v>
      </c>
      <c r="E86" s="10">
        <v>325</v>
      </c>
      <c r="F86" s="10">
        <v>325</v>
      </c>
      <c r="G86" s="10">
        <v>325</v>
      </c>
      <c r="H86" s="56">
        <v>325</v>
      </c>
      <c r="I86" s="10">
        <v>325</v>
      </c>
      <c r="J86" s="10">
        <v>325</v>
      </c>
    </row>
    <row r="87" spans="1:10" ht="15">
      <c r="A87" s="7">
        <v>194</v>
      </c>
      <c r="B87" s="10" t="s">
        <v>49</v>
      </c>
      <c r="C87" s="10"/>
      <c r="D87" s="10">
        <v>511</v>
      </c>
      <c r="E87" s="10">
        <v>511</v>
      </c>
      <c r="F87" s="10">
        <v>511</v>
      </c>
      <c r="G87" s="10">
        <v>511</v>
      </c>
      <c r="H87" s="56">
        <v>511</v>
      </c>
      <c r="I87" s="10">
        <v>511</v>
      </c>
      <c r="J87" s="10">
        <v>511</v>
      </c>
    </row>
    <row r="88" spans="1:10" ht="15">
      <c r="A88" s="7">
        <v>195</v>
      </c>
      <c r="B88" s="10" t="s">
        <v>50</v>
      </c>
      <c r="C88" s="10"/>
      <c r="D88" s="20">
        <v>1000</v>
      </c>
      <c r="E88" s="25">
        <v>1000</v>
      </c>
      <c r="F88" s="25">
        <v>0</v>
      </c>
      <c r="G88" s="10">
        <v>0</v>
      </c>
      <c r="H88" s="56">
        <v>1500</v>
      </c>
      <c r="I88" s="10">
        <v>1000</v>
      </c>
      <c r="J88" s="10">
        <v>1000</v>
      </c>
    </row>
    <row r="89" spans="1:10" ht="15">
      <c r="A89" s="7">
        <v>196</v>
      </c>
      <c r="B89" s="25" t="s">
        <v>195</v>
      </c>
      <c r="C89" s="10"/>
      <c r="D89" s="20">
        <v>0</v>
      </c>
      <c r="E89" s="20">
        <v>0</v>
      </c>
      <c r="F89" s="20">
        <v>0</v>
      </c>
      <c r="G89" s="54">
        <v>0</v>
      </c>
      <c r="H89" s="56">
        <v>1500</v>
      </c>
      <c r="I89" s="77">
        <v>1500</v>
      </c>
      <c r="J89" s="77">
        <v>2000</v>
      </c>
    </row>
    <row r="90" spans="1:10" ht="15">
      <c r="A90" s="7">
        <v>197</v>
      </c>
      <c r="B90" s="10" t="s">
        <v>108</v>
      </c>
      <c r="C90" s="10"/>
      <c r="D90" s="20">
        <v>4500</v>
      </c>
      <c r="E90" s="20">
        <v>5000</v>
      </c>
      <c r="F90" s="20">
        <v>5000</v>
      </c>
      <c r="G90" s="10">
        <v>5000</v>
      </c>
      <c r="H90" s="56">
        <v>5000</v>
      </c>
      <c r="I90" s="77">
        <v>5000</v>
      </c>
      <c r="J90" s="77">
        <v>5000</v>
      </c>
    </row>
    <row r="91" spans="1:10" ht="15.75" thickBot="1">
      <c r="A91" s="7"/>
      <c r="B91" s="10"/>
      <c r="C91" s="10"/>
      <c r="D91" s="36">
        <f aca="true" t="shared" si="4" ref="D91:J91">SUM(D44:D90)</f>
        <v>242063</v>
      </c>
      <c r="E91" s="36">
        <f t="shared" si="4"/>
        <v>274163</v>
      </c>
      <c r="F91" s="36">
        <f t="shared" si="4"/>
        <v>283799</v>
      </c>
      <c r="G91" s="36">
        <f t="shared" si="4"/>
        <v>294254</v>
      </c>
      <c r="H91" s="36">
        <f t="shared" si="4"/>
        <v>284863</v>
      </c>
      <c r="I91" s="35">
        <f t="shared" si="4"/>
        <v>303350.95050000004</v>
      </c>
      <c r="J91" s="35">
        <f t="shared" si="4"/>
        <v>288232.606</v>
      </c>
    </row>
    <row r="92" spans="1:8" ht="19.5" thickTop="1">
      <c r="A92" s="26" t="s">
        <v>51</v>
      </c>
      <c r="B92" s="10"/>
      <c r="C92" s="31"/>
      <c r="D92" s="10"/>
      <c r="E92" s="10"/>
      <c r="F92" s="10"/>
      <c r="H92" s="56"/>
    </row>
    <row r="93" spans="1:8" ht="15">
      <c r="A93" s="7"/>
      <c r="B93" s="24" t="s">
        <v>52</v>
      </c>
      <c r="C93" s="10"/>
      <c r="D93" s="10"/>
      <c r="E93" s="10"/>
      <c r="F93" s="10"/>
      <c r="H93" s="56"/>
    </row>
    <row r="94" spans="1:10" ht="15">
      <c r="A94" s="7">
        <v>201</v>
      </c>
      <c r="B94" s="10" t="s">
        <v>33</v>
      </c>
      <c r="C94" s="10"/>
      <c r="D94" s="10">
        <v>3131</v>
      </c>
      <c r="E94" s="10">
        <v>3243</v>
      </c>
      <c r="F94" s="10">
        <v>1993</v>
      </c>
      <c r="G94" s="10">
        <v>857</v>
      </c>
      <c r="H94" s="56">
        <v>1711</v>
      </c>
      <c r="I94" s="56">
        <v>2000</v>
      </c>
      <c r="J94" s="56">
        <v>1500</v>
      </c>
    </row>
    <row r="95" spans="1:10" ht="15">
      <c r="A95" s="7">
        <v>202</v>
      </c>
      <c r="B95" s="10" t="s">
        <v>53</v>
      </c>
      <c r="C95" s="10"/>
      <c r="D95" s="10">
        <v>0</v>
      </c>
      <c r="E95" s="10">
        <v>0</v>
      </c>
      <c r="F95" s="10">
        <v>0</v>
      </c>
      <c r="G95" s="10">
        <v>0</v>
      </c>
      <c r="H95" s="56">
        <v>715</v>
      </c>
      <c r="I95" s="10">
        <v>1000</v>
      </c>
      <c r="J95" s="10">
        <v>1000</v>
      </c>
    </row>
    <row r="96" spans="1:10" ht="15">
      <c r="A96" s="7">
        <v>203</v>
      </c>
      <c r="B96" s="10" t="s">
        <v>54</v>
      </c>
      <c r="C96" s="10"/>
      <c r="D96" s="10">
        <v>330</v>
      </c>
      <c r="E96" s="10">
        <v>142</v>
      </c>
      <c r="F96" s="10">
        <v>162</v>
      </c>
      <c r="G96" s="10">
        <v>0</v>
      </c>
      <c r="H96" s="56">
        <v>0</v>
      </c>
      <c r="I96" s="10">
        <v>500</v>
      </c>
      <c r="J96" s="10">
        <v>200</v>
      </c>
    </row>
    <row r="97" spans="1:10" ht="15">
      <c r="A97" s="7">
        <v>205</v>
      </c>
      <c r="B97" s="10" t="s">
        <v>55</v>
      </c>
      <c r="C97" s="10"/>
      <c r="D97" s="10">
        <v>2568</v>
      </c>
      <c r="E97" s="10">
        <v>19239</v>
      </c>
      <c r="F97" s="10">
        <v>0</v>
      </c>
      <c r="G97" s="10">
        <v>0</v>
      </c>
      <c r="H97" s="56">
        <v>3250</v>
      </c>
      <c r="I97" s="10">
        <v>8000</v>
      </c>
      <c r="J97" s="10">
        <v>5000</v>
      </c>
    </row>
    <row r="98" spans="1:10" ht="15">
      <c r="A98" s="7">
        <v>206</v>
      </c>
      <c r="B98" s="10" t="s">
        <v>123</v>
      </c>
      <c r="C98" s="10"/>
      <c r="D98" s="25">
        <v>0</v>
      </c>
      <c r="E98" s="25">
        <v>0</v>
      </c>
      <c r="F98" s="25">
        <v>0</v>
      </c>
      <c r="G98" s="10">
        <v>0</v>
      </c>
      <c r="H98" s="57">
        <v>289</v>
      </c>
      <c r="I98" s="10">
        <v>1000</v>
      </c>
      <c r="J98" s="10">
        <v>2000</v>
      </c>
    </row>
    <row r="99" spans="1:8" ht="15">
      <c r="A99" s="7"/>
      <c r="B99" s="24" t="s">
        <v>56</v>
      </c>
      <c r="C99" s="10"/>
      <c r="D99" s="10"/>
      <c r="E99" s="10"/>
      <c r="F99" s="10"/>
      <c r="H99" s="56"/>
    </row>
    <row r="100" spans="1:10" ht="15">
      <c r="A100" s="7">
        <v>221</v>
      </c>
      <c r="B100" s="10" t="s">
        <v>35</v>
      </c>
      <c r="C100" s="10"/>
      <c r="D100" s="10">
        <v>261</v>
      </c>
      <c r="E100" s="10">
        <v>27</v>
      </c>
      <c r="F100" s="10">
        <v>0</v>
      </c>
      <c r="G100" s="10">
        <v>0</v>
      </c>
      <c r="H100" s="56">
        <v>385</v>
      </c>
      <c r="I100" s="10">
        <v>500</v>
      </c>
      <c r="J100" s="10">
        <v>500</v>
      </c>
    </row>
    <row r="101" spans="1:10" ht="15">
      <c r="A101" s="7">
        <v>222</v>
      </c>
      <c r="B101" s="10" t="s">
        <v>57</v>
      </c>
      <c r="C101" s="10"/>
      <c r="D101" s="10">
        <v>1682</v>
      </c>
      <c r="E101" s="10">
        <v>1798</v>
      </c>
      <c r="F101" s="10">
        <v>696</v>
      </c>
      <c r="G101" s="10">
        <v>1682</v>
      </c>
      <c r="H101" s="56">
        <v>2784</v>
      </c>
      <c r="I101" s="10">
        <v>1500</v>
      </c>
      <c r="J101" s="10">
        <v>1500</v>
      </c>
    </row>
    <row r="102" spans="1:11" ht="15">
      <c r="A102" s="7">
        <v>257</v>
      </c>
      <c r="B102" s="10" t="s">
        <v>58</v>
      </c>
      <c r="C102" s="10"/>
      <c r="D102" s="10">
        <v>25250</v>
      </c>
      <c r="E102" s="10">
        <v>17563</v>
      </c>
      <c r="F102" s="10">
        <v>15000</v>
      </c>
      <c r="G102" s="10">
        <v>15000</v>
      </c>
      <c r="H102" s="56">
        <v>16656</v>
      </c>
      <c r="I102" s="10">
        <v>25000</v>
      </c>
      <c r="J102" s="10">
        <v>20000</v>
      </c>
      <c r="K102" t="s">
        <v>170</v>
      </c>
    </row>
    <row r="103" spans="1:10" ht="15">
      <c r="A103" s="7">
        <v>259</v>
      </c>
      <c r="B103" s="10" t="s">
        <v>59</v>
      </c>
      <c r="C103" s="10"/>
      <c r="D103" s="10">
        <v>57</v>
      </c>
      <c r="E103" s="10">
        <v>368</v>
      </c>
      <c r="F103" s="10">
        <v>156</v>
      </c>
      <c r="G103" s="10">
        <v>554</v>
      </c>
      <c r="H103" s="56">
        <v>1053</v>
      </c>
      <c r="I103" s="10">
        <v>500</v>
      </c>
      <c r="J103" s="10">
        <v>1000</v>
      </c>
    </row>
    <row r="104" spans="1:8" ht="15">
      <c r="A104" s="7"/>
      <c r="B104" s="24" t="s">
        <v>60</v>
      </c>
      <c r="C104" s="10"/>
      <c r="D104" s="10"/>
      <c r="E104" s="10"/>
      <c r="F104" s="10"/>
      <c r="H104" s="56"/>
    </row>
    <row r="105" spans="1:10" ht="15">
      <c r="A105" s="7">
        <v>241</v>
      </c>
      <c r="B105" s="10" t="s">
        <v>33</v>
      </c>
      <c r="C105" s="10"/>
      <c r="D105" s="10">
        <v>1087</v>
      </c>
      <c r="E105" s="10">
        <v>638</v>
      </c>
      <c r="F105" s="10">
        <v>410</v>
      </c>
      <c r="G105" s="10">
        <v>167</v>
      </c>
      <c r="H105" s="56">
        <v>205</v>
      </c>
      <c r="I105" s="10">
        <v>500</v>
      </c>
      <c r="J105" s="10">
        <v>500</v>
      </c>
    </row>
    <row r="106" spans="1:10" ht="15">
      <c r="A106" s="7">
        <v>242</v>
      </c>
      <c r="B106" s="10" t="s">
        <v>54</v>
      </c>
      <c r="C106" s="10"/>
      <c r="D106" s="10">
        <v>0</v>
      </c>
      <c r="E106" s="10">
        <v>0</v>
      </c>
      <c r="F106" s="10">
        <v>0</v>
      </c>
      <c r="G106" s="10">
        <v>0</v>
      </c>
      <c r="H106" s="56">
        <v>0</v>
      </c>
      <c r="I106" s="10">
        <v>100</v>
      </c>
      <c r="J106" s="10">
        <v>100</v>
      </c>
    </row>
    <row r="107" spans="1:10" ht="15">
      <c r="A107" s="7">
        <v>243</v>
      </c>
      <c r="B107" s="10" t="s">
        <v>55</v>
      </c>
      <c r="C107" s="10"/>
      <c r="D107" s="34">
        <v>0</v>
      </c>
      <c r="E107" s="12">
        <v>4372</v>
      </c>
      <c r="F107" s="12">
        <v>0</v>
      </c>
      <c r="G107" s="10">
        <v>0</v>
      </c>
      <c r="H107" s="56">
        <v>0</v>
      </c>
      <c r="I107" s="10">
        <v>5000</v>
      </c>
      <c r="J107" s="10">
        <v>2500</v>
      </c>
    </row>
    <row r="108" spans="1:10" ht="15.75" thickBot="1">
      <c r="A108" s="7"/>
      <c r="B108" s="10"/>
      <c r="C108" s="10"/>
      <c r="D108" s="36">
        <f aca="true" t="shared" si="5" ref="D108:J108">SUM(D94:D107)</f>
        <v>34366</v>
      </c>
      <c r="E108" s="36">
        <f t="shared" si="5"/>
        <v>47390</v>
      </c>
      <c r="F108" s="36">
        <f t="shared" si="5"/>
        <v>18417</v>
      </c>
      <c r="G108" s="36">
        <f t="shared" si="5"/>
        <v>18260</v>
      </c>
      <c r="H108" s="36">
        <f t="shared" si="5"/>
        <v>27048</v>
      </c>
      <c r="I108" s="35">
        <f t="shared" si="5"/>
        <v>45600</v>
      </c>
      <c r="J108" s="35">
        <f t="shared" si="5"/>
        <v>35800</v>
      </c>
    </row>
    <row r="109" spans="1:8" ht="15.75" thickTop="1">
      <c r="A109" s="7"/>
      <c r="B109" s="10"/>
      <c r="C109" s="10"/>
      <c r="D109" s="10"/>
      <c r="E109" s="10"/>
      <c r="F109" s="10"/>
      <c r="H109" s="56"/>
    </row>
    <row r="110" spans="1:8" ht="15">
      <c r="A110" s="23" t="s">
        <v>61</v>
      </c>
      <c r="B110" s="88"/>
      <c r="C110" s="10"/>
      <c r="D110" s="10"/>
      <c r="E110" s="10"/>
      <c r="F110" s="10"/>
      <c r="H110" s="56"/>
    </row>
    <row r="111" spans="1:8" ht="15">
      <c r="A111" s="7"/>
      <c r="B111" s="24" t="s">
        <v>62</v>
      </c>
      <c r="C111" s="10"/>
      <c r="D111" s="10"/>
      <c r="E111" s="10"/>
      <c r="F111" s="10"/>
      <c r="H111" s="56"/>
    </row>
    <row r="112" spans="1:10" ht="15">
      <c r="A112" s="7">
        <v>301</v>
      </c>
      <c r="B112" s="10" t="s">
        <v>63</v>
      </c>
      <c r="C112" s="10"/>
      <c r="D112" s="10">
        <v>1917</v>
      </c>
      <c r="E112" s="10">
        <v>1491</v>
      </c>
      <c r="F112" s="10">
        <v>2114</v>
      </c>
      <c r="G112" s="10">
        <v>2016</v>
      </c>
      <c r="H112" s="56">
        <v>3039</v>
      </c>
      <c r="I112" s="10">
        <v>3000</v>
      </c>
      <c r="J112" s="10">
        <v>2500</v>
      </c>
    </row>
    <row r="113" spans="1:10" ht="15">
      <c r="A113" s="7">
        <v>302</v>
      </c>
      <c r="B113" s="10" t="s">
        <v>64</v>
      </c>
      <c r="C113" s="10"/>
      <c r="D113" s="10">
        <v>5637</v>
      </c>
      <c r="E113" s="10">
        <v>2790</v>
      </c>
      <c r="F113" s="10">
        <v>4415</v>
      </c>
      <c r="G113" s="10">
        <v>6325</v>
      </c>
      <c r="H113" s="56">
        <v>4862</v>
      </c>
      <c r="I113" s="10"/>
      <c r="J113" s="10">
        <v>1000</v>
      </c>
    </row>
    <row r="114" spans="1:10" ht="15">
      <c r="A114" s="7">
        <v>303</v>
      </c>
      <c r="B114" s="10" t="s">
        <v>65</v>
      </c>
      <c r="C114" s="10"/>
      <c r="D114" s="10">
        <v>1641</v>
      </c>
      <c r="E114" s="10">
        <v>2341</v>
      </c>
      <c r="F114" s="10">
        <v>2646</v>
      </c>
      <c r="G114" s="10">
        <v>2768</v>
      </c>
      <c r="H114" s="56">
        <v>1028</v>
      </c>
      <c r="I114" s="10">
        <v>2000</v>
      </c>
      <c r="J114" s="10">
        <v>2000</v>
      </c>
    </row>
    <row r="115" spans="1:10" ht="15">
      <c r="A115" s="7">
        <v>304</v>
      </c>
      <c r="B115" s="10" t="s">
        <v>124</v>
      </c>
      <c r="C115" s="10"/>
      <c r="D115" s="10">
        <v>21317</v>
      </c>
      <c r="E115" s="10">
        <v>18587</v>
      </c>
      <c r="F115" s="10">
        <v>25393</v>
      </c>
      <c r="G115" s="10">
        <v>25640</v>
      </c>
      <c r="H115" s="56">
        <v>20393</v>
      </c>
      <c r="I115" s="10">
        <v>25000</v>
      </c>
      <c r="J115" s="10">
        <v>25000</v>
      </c>
    </row>
    <row r="116" spans="1:11" ht="15">
      <c r="A116" s="7">
        <v>305</v>
      </c>
      <c r="B116" s="10" t="s">
        <v>142</v>
      </c>
      <c r="C116" s="10"/>
      <c r="D116" s="10">
        <v>28854</v>
      </c>
      <c r="E116" s="10">
        <v>21162</v>
      </c>
      <c r="F116" s="10">
        <v>19163</v>
      </c>
      <c r="G116" s="10">
        <v>25307</v>
      </c>
      <c r="H116" s="56">
        <v>29142</v>
      </c>
      <c r="I116" s="10">
        <v>30000</v>
      </c>
      <c r="J116" s="10">
        <v>25000</v>
      </c>
      <c r="K116" s="68" t="s">
        <v>202</v>
      </c>
    </row>
    <row r="117" spans="1:10" ht="15">
      <c r="A117" s="7">
        <v>306</v>
      </c>
      <c r="B117" s="10" t="s">
        <v>37</v>
      </c>
      <c r="C117" s="10"/>
      <c r="D117" s="10">
        <v>6385</v>
      </c>
      <c r="E117" s="10">
        <v>7851</v>
      </c>
      <c r="F117" s="10">
        <v>8830</v>
      </c>
      <c r="G117" s="10">
        <v>8851</v>
      </c>
      <c r="H117" s="56">
        <v>7926</v>
      </c>
      <c r="I117" s="10">
        <v>9000</v>
      </c>
      <c r="J117" s="10">
        <v>8000</v>
      </c>
    </row>
    <row r="118" spans="1:10" ht="15">
      <c r="A118" s="7">
        <v>307</v>
      </c>
      <c r="B118" s="10" t="s">
        <v>146</v>
      </c>
      <c r="C118" s="10"/>
      <c r="D118" s="10"/>
      <c r="E118" s="10">
        <v>2734</v>
      </c>
      <c r="F118" s="10">
        <v>3022</v>
      </c>
      <c r="G118" s="10">
        <v>2773</v>
      </c>
      <c r="H118" s="57">
        <v>2242</v>
      </c>
      <c r="I118" s="10">
        <v>2500</v>
      </c>
      <c r="J118" s="10">
        <v>2000</v>
      </c>
    </row>
    <row r="119" spans="1:10" ht="15">
      <c r="A119" s="7">
        <v>309</v>
      </c>
      <c r="B119" s="10" t="s">
        <v>15</v>
      </c>
      <c r="C119" s="10"/>
      <c r="D119" s="10">
        <v>255</v>
      </c>
      <c r="E119" s="10">
        <v>321</v>
      </c>
      <c r="F119" s="10">
        <v>333</v>
      </c>
      <c r="G119" s="10">
        <v>99</v>
      </c>
      <c r="H119" s="56">
        <v>33</v>
      </c>
      <c r="I119" s="10">
        <v>500</v>
      </c>
      <c r="J119" s="10">
        <v>1000</v>
      </c>
    </row>
    <row r="120" spans="1:11" ht="15">
      <c r="A120" s="46">
        <v>310</v>
      </c>
      <c r="B120" s="25" t="s">
        <v>116</v>
      </c>
      <c r="C120" s="10"/>
      <c r="D120" s="10">
        <v>20000</v>
      </c>
      <c r="E120" s="10">
        <v>30000</v>
      </c>
      <c r="F120" s="10">
        <v>30000</v>
      </c>
      <c r="G120" s="10">
        <v>20000</v>
      </c>
      <c r="H120" s="56">
        <v>30000</v>
      </c>
      <c r="I120" s="10">
        <v>30000</v>
      </c>
      <c r="J120" s="10">
        <v>30000</v>
      </c>
      <c r="K120" t="s">
        <v>184</v>
      </c>
    </row>
    <row r="121" spans="1:8" ht="15">
      <c r="A121" s="7"/>
      <c r="B121" s="24" t="s">
        <v>66</v>
      </c>
      <c r="C121" s="10"/>
      <c r="D121" s="10"/>
      <c r="E121" s="10"/>
      <c r="F121" s="10"/>
      <c r="H121" s="56"/>
    </row>
    <row r="122" spans="1:10" ht="15">
      <c r="A122" s="7">
        <v>311</v>
      </c>
      <c r="B122" s="10" t="s">
        <v>67</v>
      </c>
      <c r="C122" s="10"/>
      <c r="D122" s="25">
        <v>11552</v>
      </c>
      <c r="E122" s="25">
        <v>10930</v>
      </c>
      <c r="F122" s="25">
        <v>10982</v>
      </c>
      <c r="G122" s="10">
        <v>10823</v>
      </c>
      <c r="H122" s="56">
        <v>11400</v>
      </c>
      <c r="I122" s="10">
        <v>11000</v>
      </c>
      <c r="J122" s="10">
        <v>11000</v>
      </c>
    </row>
    <row r="123" spans="1:10" ht="15">
      <c r="A123" s="7">
        <v>312</v>
      </c>
      <c r="B123" s="10" t="s">
        <v>68</v>
      </c>
      <c r="C123" s="10"/>
      <c r="D123" s="25">
        <v>8591</v>
      </c>
      <c r="E123" s="25">
        <v>12014</v>
      </c>
      <c r="F123" s="25">
        <v>11119</v>
      </c>
      <c r="G123" s="10">
        <v>12013</v>
      </c>
      <c r="H123" s="56">
        <v>9744</v>
      </c>
      <c r="I123" s="10">
        <v>11000</v>
      </c>
      <c r="J123" s="10">
        <v>9000</v>
      </c>
    </row>
    <row r="124" spans="1:10" ht="15">
      <c r="A124" s="7">
        <v>314</v>
      </c>
      <c r="B124" s="10" t="s">
        <v>69</v>
      </c>
      <c r="C124" s="10"/>
      <c r="D124" s="10">
        <v>1933</v>
      </c>
      <c r="E124" s="10">
        <v>1828</v>
      </c>
      <c r="F124" s="10">
        <v>2082</v>
      </c>
      <c r="G124" s="10">
        <v>2239</v>
      </c>
      <c r="H124" s="56">
        <v>2191</v>
      </c>
      <c r="I124" s="10">
        <v>2000</v>
      </c>
      <c r="J124" s="10">
        <v>2000</v>
      </c>
    </row>
    <row r="125" spans="1:10" ht="15">
      <c r="A125" s="7">
        <v>315</v>
      </c>
      <c r="B125" s="10" t="s">
        <v>36</v>
      </c>
      <c r="C125" s="10"/>
      <c r="D125" s="10">
        <v>731</v>
      </c>
      <c r="E125" s="10">
        <v>1933</v>
      </c>
      <c r="F125" s="10">
        <v>2685</v>
      </c>
      <c r="G125" s="10">
        <v>2354</v>
      </c>
      <c r="H125" s="56">
        <v>1490</v>
      </c>
      <c r="I125" s="10">
        <v>2000</v>
      </c>
      <c r="J125" s="10">
        <v>2500</v>
      </c>
    </row>
    <row r="126" spans="1:10" ht="15">
      <c r="A126" s="7">
        <v>317</v>
      </c>
      <c r="B126" s="10" t="s">
        <v>70</v>
      </c>
      <c r="C126" s="10"/>
      <c r="D126" s="10">
        <v>17191</v>
      </c>
      <c r="E126" s="10">
        <v>14372</v>
      </c>
      <c r="F126" s="10">
        <v>12864</v>
      </c>
      <c r="G126" s="10">
        <v>20314</v>
      </c>
      <c r="H126" s="56">
        <v>30023</v>
      </c>
      <c r="I126" s="10">
        <v>20000</v>
      </c>
      <c r="J126" s="10">
        <v>25000</v>
      </c>
    </row>
    <row r="127" spans="1:10" ht="15">
      <c r="A127" s="7">
        <v>566</v>
      </c>
      <c r="B127" s="10" t="s">
        <v>119</v>
      </c>
      <c r="C127" s="10"/>
      <c r="D127" s="12">
        <v>5000</v>
      </c>
      <c r="E127" s="12">
        <v>5150</v>
      </c>
      <c r="F127" s="12">
        <v>5050</v>
      </c>
      <c r="G127" s="10">
        <v>5500</v>
      </c>
      <c r="H127" s="56">
        <v>4925</v>
      </c>
      <c r="I127" s="10">
        <v>6000</v>
      </c>
      <c r="J127" s="10">
        <v>6000</v>
      </c>
    </row>
    <row r="128" spans="1:8" ht="15">
      <c r="A128" s="7"/>
      <c r="B128" s="24" t="s">
        <v>71</v>
      </c>
      <c r="C128" s="10"/>
      <c r="D128" s="10"/>
      <c r="E128" s="10"/>
      <c r="F128" s="10"/>
      <c r="H128" s="56"/>
    </row>
    <row r="129" spans="1:10" ht="15">
      <c r="A129" s="7">
        <v>321</v>
      </c>
      <c r="B129" s="10" t="s">
        <v>149</v>
      </c>
      <c r="C129" s="10"/>
      <c r="D129" s="10">
        <v>2313</v>
      </c>
      <c r="E129" s="10">
        <v>2336</v>
      </c>
      <c r="F129" s="10">
        <v>2294</v>
      </c>
      <c r="G129" s="10">
        <v>2255</v>
      </c>
      <c r="H129" s="56">
        <v>2201</v>
      </c>
      <c r="I129" s="10">
        <v>2500</v>
      </c>
      <c r="J129" s="10">
        <v>800</v>
      </c>
    </row>
    <row r="130" spans="1:10" ht="15">
      <c r="A130" s="7">
        <v>324</v>
      </c>
      <c r="B130" s="10" t="s">
        <v>27</v>
      </c>
      <c r="C130" s="10"/>
      <c r="D130" s="10">
        <v>20643</v>
      </c>
      <c r="E130" s="10">
        <v>26495</v>
      </c>
      <c r="F130" s="25">
        <v>27041</v>
      </c>
      <c r="G130" s="10">
        <v>27779</v>
      </c>
      <c r="H130" s="56">
        <v>28916</v>
      </c>
      <c r="I130" s="10">
        <v>30000</v>
      </c>
      <c r="J130" s="10">
        <v>32000</v>
      </c>
    </row>
    <row r="131" spans="1:8" ht="15">
      <c r="A131" s="7"/>
      <c r="B131" s="24" t="s">
        <v>72</v>
      </c>
      <c r="C131" s="10"/>
      <c r="D131" s="10"/>
      <c r="E131" s="10"/>
      <c r="F131" s="10"/>
      <c r="H131" s="56"/>
    </row>
    <row r="132" spans="1:10" ht="15">
      <c r="A132" s="7">
        <v>341</v>
      </c>
      <c r="B132" s="10" t="s">
        <v>135</v>
      </c>
      <c r="C132" s="10"/>
      <c r="D132" s="10">
        <v>8000</v>
      </c>
      <c r="E132" s="10">
        <v>9303</v>
      </c>
      <c r="F132" s="10">
        <v>10000</v>
      </c>
      <c r="G132" s="10">
        <v>10000</v>
      </c>
      <c r="H132" s="56">
        <v>11250</v>
      </c>
      <c r="I132" s="10">
        <v>10000</v>
      </c>
      <c r="J132" s="25">
        <v>10000</v>
      </c>
    </row>
    <row r="133" spans="1:11" ht="15">
      <c r="A133" s="7">
        <v>342</v>
      </c>
      <c r="B133" s="10" t="s">
        <v>73</v>
      </c>
      <c r="C133" s="10"/>
      <c r="D133" s="10">
        <v>1135</v>
      </c>
      <c r="E133" s="10">
        <v>360</v>
      </c>
      <c r="F133" s="10">
        <v>0</v>
      </c>
      <c r="G133" s="10">
        <v>485</v>
      </c>
      <c r="H133" s="56">
        <v>8403</v>
      </c>
      <c r="I133" s="10">
        <v>10000</v>
      </c>
      <c r="J133" s="10">
        <v>8000</v>
      </c>
      <c r="K133" t="s">
        <v>158</v>
      </c>
    </row>
    <row r="134" spans="1:11" ht="15">
      <c r="A134" s="7">
        <v>343</v>
      </c>
      <c r="B134" s="25" t="s">
        <v>125</v>
      </c>
      <c r="C134" s="10"/>
      <c r="D134" s="10">
        <v>17450</v>
      </c>
      <c r="E134" s="10">
        <v>18799</v>
      </c>
      <c r="F134" s="10">
        <v>18870</v>
      </c>
      <c r="G134" s="10">
        <v>21112</v>
      </c>
      <c r="H134" s="56">
        <v>24734</v>
      </c>
      <c r="I134" s="10">
        <v>35000</v>
      </c>
      <c r="J134" s="10">
        <v>35000</v>
      </c>
      <c r="K134" t="s">
        <v>157</v>
      </c>
    </row>
    <row r="135" spans="1:10" ht="15">
      <c r="A135" s="7">
        <v>344</v>
      </c>
      <c r="B135" s="10" t="s">
        <v>74</v>
      </c>
      <c r="C135" s="10"/>
      <c r="D135" s="10">
        <v>1082</v>
      </c>
      <c r="E135" s="10">
        <v>7245</v>
      </c>
      <c r="F135" s="10">
        <v>7375</v>
      </c>
      <c r="G135" s="10">
        <v>2842</v>
      </c>
      <c r="H135" s="56">
        <v>2921</v>
      </c>
      <c r="I135" s="10">
        <v>4000</v>
      </c>
      <c r="J135" s="10">
        <v>3000</v>
      </c>
    </row>
    <row r="136" spans="1:10" ht="15">
      <c r="A136" s="7">
        <v>345</v>
      </c>
      <c r="B136" s="10" t="s">
        <v>75</v>
      </c>
      <c r="C136" s="10"/>
      <c r="D136" s="10">
        <v>1608</v>
      </c>
      <c r="E136" s="10">
        <v>3151</v>
      </c>
      <c r="F136" s="10">
        <v>2876</v>
      </c>
      <c r="G136" s="10">
        <v>2595</v>
      </c>
      <c r="H136" s="56">
        <v>2072</v>
      </c>
      <c r="I136" s="10">
        <v>3000</v>
      </c>
      <c r="J136" s="10">
        <v>2500</v>
      </c>
    </row>
    <row r="137" spans="1:10" ht="15">
      <c r="A137" s="7">
        <v>346</v>
      </c>
      <c r="B137" s="10" t="s">
        <v>126</v>
      </c>
      <c r="C137" s="10"/>
      <c r="D137" s="10">
        <v>14490</v>
      </c>
      <c r="E137" s="10">
        <v>13886</v>
      </c>
      <c r="F137" s="10">
        <v>14494</v>
      </c>
      <c r="G137" s="10">
        <v>14996</v>
      </c>
      <c r="H137" s="56">
        <v>14997</v>
      </c>
      <c r="I137" s="10">
        <v>15000</v>
      </c>
      <c r="J137" s="10">
        <v>15000</v>
      </c>
    </row>
    <row r="138" spans="1:10" ht="15">
      <c r="A138" s="7">
        <v>347</v>
      </c>
      <c r="B138" s="25" t="s">
        <v>150</v>
      </c>
      <c r="C138" s="10"/>
      <c r="D138" s="10"/>
      <c r="E138" s="10"/>
      <c r="F138" s="10"/>
      <c r="G138" s="10">
        <v>3600</v>
      </c>
      <c r="H138" s="56">
        <v>5400</v>
      </c>
      <c r="I138" s="10">
        <v>5000</v>
      </c>
      <c r="J138" s="10">
        <v>7000</v>
      </c>
    </row>
    <row r="139" spans="1:8" ht="18">
      <c r="A139" s="7"/>
      <c r="B139" s="24" t="s">
        <v>40</v>
      </c>
      <c r="C139" s="32"/>
      <c r="D139" s="10"/>
      <c r="E139" s="10"/>
      <c r="F139" s="10"/>
      <c r="H139" s="56"/>
    </row>
    <row r="140" spans="1:11" ht="15">
      <c r="A140" s="7">
        <v>361</v>
      </c>
      <c r="B140" s="10" t="s">
        <v>76</v>
      </c>
      <c r="C140" s="21"/>
      <c r="D140" s="10">
        <v>24700</v>
      </c>
      <c r="E140" s="10">
        <v>74920</v>
      </c>
      <c r="F140" s="10">
        <v>87923</v>
      </c>
      <c r="G140" s="10">
        <v>86635</v>
      </c>
      <c r="H140" s="56">
        <v>90476</v>
      </c>
      <c r="I140" s="10">
        <v>88432</v>
      </c>
      <c r="J140" s="10">
        <v>89758</v>
      </c>
      <c r="K140" t="s">
        <v>167</v>
      </c>
    </row>
    <row r="141" spans="1:10" ht="15">
      <c r="A141" s="7">
        <v>362</v>
      </c>
      <c r="B141" s="10" t="s">
        <v>105</v>
      </c>
      <c r="C141" s="21"/>
      <c r="D141" s="10">
        <v>9000</v>
      </c>
      <c r="E141" s="10">
        <v>8200</v>
      </c>
      <c r="F141" s="10">
        <v>9000</v>
      </c>
      <c r="G141" s="10">
        <v>9000</v>
      </c>
      <c r="H141" s="59">
        <v>9994</v>
      </c>
      <c r="I141" s="10">
        <v>9363</v>
      </c>
      <c r="J141" s="10">
        <v>10000</v>
      </c>
    </row>
    <row r="142" spans="1:10" ht="15">
      <c r="A142" s="7">
        <v>363</v>
      </c>
      <c r="B142" s="10" t="s">
        <v>77</v>
      </c>
      <c r="C142" s="22"/>
      <c r="D142" s="10">
        <v>4700</v>
      </c>
      <c r="E142" s="10">
        <v>4700</v>
      </c>
      <c r="F142" s="10">
        <v>4700</v>
      </c>
      <c r="G142" s="10">
        <v>4700</v>
      </c>
      <c r="H142" s="59">
        <v>6500</v>
      </c>
      <c r="I142" s="10">
        <v>6090</v>
      </c>
      <c r="J142" s="10">
        <v>6000</v>
      </c>
    </row>
    <row r="143" spans="1:11" ht="15">
      <c r="A143" s="7">
        <v>364</v>
      </c>
      <c r="B143" s="10" t="s">
        <v>78</v>
      </c>
      <c r="C143" s="10"/>
      <c r="D143" s="10">
        <v>6324</v>
      </c>
      <c r="E143" s="10">
        <v>6959</v>
      </c>
      <c r="F143" s="10">
        <v>10527</v>
      </c>
      <c r="G143" s="10">
        <v>10192</v>
      </c>
      <c r="H143" s="56">
        <v>10644</v>
      </c>
      <c r="I143" s="10">
        <v>10404</v>
      </c>
      <c r="J143" s="10">
        <v>10560</v>
      </c>
      <c r="K143" t="s">
        <v>167</v>
      </c>
    </row>
    <row r="144" spans="1:11" ht="15">
      <c r="A144" s="7">
        <v>365</v>
      </c>
      <c r="B144" s="10" t="s">
        <v>107</v>
      </c>
      <c r="C144" s="10"/>
      <c r="D144" s="10">
        <v>4300</v>
      </c>
      <c r="E144" s="10">
        <v>4909</v>
      </c>
      <c r="F144" s="10">
        <v>4300</v>
      </c>
      <c r="G144" s="10">
        <v>5038</v>
      </c>
      <c r="H144" s="57">
        <v>5530</v>
      </c>
      <c r="I144" s="10">
        <v>5640</v>
      </c>
      <c r="J144" s="10">
        <v>5725</v>
      </c>
      <c r="K144" t="s">
        <v>167</v>
      </c>
    </row>
    <row r="145" spans="1:10" ht="15.75" thickBot="1">
      <c r="A145" s="7"/>
      <c r="B145" s="86" t="s">
        <v>186</v>
      </c>
      <c r="C145" s="10"/>
      <c r="D145" s="36">
        <f aca="true" t="shared" si="6" ref="D145:J145">SUM(D112:D144)</f>
        <v>246749</v>
      </c>
      <c r="E145" s="36">
        <f t="shared" si="6"/>
        <v>314767</v>
      </c>
      <c r="F145" s="36">
        <f t="shared" si="6"/>
        <v>340098</v>
      </c>
      <c r="G145" s="36">
        <f t="shared" si="6"/>
        <v>348251</v>
      </c>
      <c r="H145" s="36">
        <f t="shared" si="6"/>
        <v>382476</v>
      </c>
      <c r="I145" s="35">
        <f t="shared" si="6"/>
        <v>388429</v>
      </c>
      <c r="J145" s="35">
        <f t="shared" si="6"/>
        <v>387343</v>
      </c>
    </row>
    <row r="146" spans="1:8" ht="15.75" thickTop="1">
      <c r="A146" s="7"/>
      <c r="B146" s="10"/>
      <c r="C146" s="10"/>
      <c r="D146" s="10"/>
      <c r="E146" s="10"/>
      <c r="F146" s="10"/>
      <c r="H146" s="56"/>
    </row>
    <row r="147" spans="1:10" ht="15">
      <c r="A147" s="7">
        <v>401</v>
      </c>
      <c r="B147" s="10" t="s">
        <v>79</v>
      </c>
      <c r="C147" s="10"/>
      <c r="D147" s="10">
        <v>43157</v>
      </c>
      <c r="E147" s="10">
        <v>44433</v>
      </c>
      <c r="F147" s="10">
        <v>46189</v>
      </c>
      <c r="G147" s="10">
        <v>53207</v>
      </c>
      <c r="H147" s="56">
        <v>42364</v>
      </c>
      <c r="I147" s="10">
        <v>48000</v>
      </c>
      <c r="J147" s="10">
        <v>46000</v>
      </c>
    </row>
    <row r="148" spans="1:8" ht="15">
      <c r="A148" s="7"/>
      <c r="B148" s="10"/>
      <c r="C148" s="10"/>
      <c r="D148" s="10"/>
      <c r="E148" s="10"/>
      <c r="F148" s="10"/>
      <c r="H148" s="56"/>
    </row>
    <row r="149" spans="1:8" ht="15">
      <c r="A149" s="23" t="s">
        <v>196</v>
      </c>
      <c r="B149" s="10"/>
      <c r="C149" s="10"/>
      <c r="D149" s="10"/>
      <c r="E149" s="10"/>
      <c r="F149" s="10"/>
      <c r="H149" s="56"/>
    </row>
    <row r="150" spans="1:8" ht="15">
      <c r="A150" s="7"/>
      <c r="B150" s="24" t="s">
        <v>190</v>
      </c>
      <c r="C150" s="10"/>
      <c r="D150" s="10"/>
      <c r="E150" s="10"/>
      <c r="F150" s="10"/>
      <c r="H150" s="56"/>
    </row>
    <row r="151" spans="1:10" ht="15">
      <c r="A151" s="7">
        <v>501</v>
      </c>
      <c r="B151" s="10" t="s">
        <v>67</v>
      </c>
      <c r="C151" s="10"/>
      <c r="D151" s="10">
        <v>2095</v>
      </c>
      <c r="E151" s="10">
        <v>1846</v>
      </c>
      <c r="F151" s="10">
        <v>2225</v>
      </c>
      <c r="G151" s="10">
        <v>2214</v>
      </c>
      <c r="H151" s="56">
        <v>3037</v>
      </c>
      <c r="I151" s="10">
        <v>3000</v>
      </c>
      <c r="J151" s="10">
        <v>2500</v>
      </c>
    </row>
    <row r="152" spans="1:10" ht="15">
      <c r="A152" s="7">
        <v>502</v>
      </c>
      <c r="B152" s="10" t="s">
        <v>80</v>
      </c>
      <c r="C152" s="10"/>
      <c r="D152" s="25">
        <v>4622</v>
      </c>
      <c r="E152" s="25">
        <v>3937</v>
      </c>
      <c r="F152" s="25">
        <v>5077</v>
      </c>
      <c r="G152" s="25">
        <v>5282</v>
      </c>
      <c r="H152" s="56">
        <v>4142</v>
      </c>
      <c r="I152" s="25">
        <v>4500</v>
      </c>
      <c r="J152" s="25">
        <v>4500</v>
      </c>
    </row>
    <row r="153" spans="1:11" ht="15">
      <c r="A153" s="7">
        <v>503</v>
      </c>
      <c r="B153" s="10" t="s">
        <v>171</v>
      </c>
      <c r="C153" s="10"/>
      <c r="D153" s="10">
        <v>2000</v>
      </c>
      <c r="E153" s="50">
        <v>0</v>
      </c>
      <c r="F153" s="10">
        <v>0</v>
      </c>
      <c r="G153" s="10">
        <v>0</v>
      </c>
      <c r="H153" s="56">
        <v>0</v>
      </c>
      <c r="I153" s="10">
        <v>0</v>
      </c>
      <c r="J153" s="10"/>
      <c r="K153" t="s">
        <v>151</v>
      </c>
    </row>
    <row r="154" spans="1:10" ht="15">
      <c r="A154" s="7">
        <v>504</v>
      </c>
      <c r="B154" s="10" t="s">
        <v>69</v>
      </c>
      <c r="C154" s="10"/>
      <c r="D154" s="10">
        <v>358</v>
      </c>
      <c r="E154" s="10">
        <v>564</v>
      </c>
      <c r="F154" s="10">
        <v>469</v>
      </c>
      <c r="G154" s="10">
        <v>450</v>
      </c>
      <c r="H154" s="56">
        <v>334</v>
      </c>
      <c r="I154" s="10">
        <v>400</v>
      </c>
      <c r="J154" s="10">
        <v>300</v>
      </c>
    </row>
    <row r="155" spans="1:10" ht="15">
      <c r="A155" s="7">
        <v>505</v>
      </c>
      <c r="B155" s="10" t="s">
        <v>36</v>
      </c>
      <c r="C155" s="10"/>
      <c r="D155" s="10">
        <v>85</v>
      </c>
      <c r="E155" s="10">
        <v>236</v>
      </c>
      <c r="F155" s="10">
        <v>440</v>
      </c>
      <c r="G155" s="10">
        <v>674</v>
      </c>
      <c r="H155" s="56">
        <v>578</v>
      </c>
      <c r="I155" s="10">
        <v>1000</v>
      </c>
      <c r="J155" s="10">
        <v>1500</v>
      </c>
    </row>
    <row r="156" spans="1:10" ht="15">
      <c r="A156" s="7">
        <v>506</v>
      </c>
      <c r="B156" s="10" t="s">
        <v>191</v>
      </c>
      <c r="C156" s="10"/>
      <c r="D156" s="10"/>
      <c r="E156" s="10"/>
      <c r="F156" s="10"/>
      <c r="G156" s="10"/>
      <c r="H156" s="56"/>
      <c r="I156" s="10"/>
      <c r="J156" s="10">
        <v>5000</v>
      </c>
    </row>
    <row r="157" spans="1:10" ht="15">
      <c r="A157" s="7">
        <v>509</v>
      </c>
      <c r="B157" s="10" t="s">
        <v>70</v>
      </c>
      <c r="C157" s="10"/>
      <c r="D157" s="10">
        <v>2860</v>
      </c>
      <c r="E157" s="10">
        <v>5202</v>
      </c>
      <c r="F157" s="10">
        <v>8448</v>
      </c>
      <c r="G157" s="10">
        <v>4854</v>
      </c>
      <c r="H157" s="56">
        <v>11121</v>
      </c>
      <c r="I157" s="10">
        <v>8000</v>
      </c>
      <c r="J157" s="10">
        <v>6000</v>
      </c>
    </row>
    <row r="158" spans="1:10" ht="15">
      <c r="A158" s="7">
        <v>565</v>
      </c>
      <c r="B158" s="10" t="s">
        <v>82</v>
      </c>
      <c r="C158" s="10"/>
      <c r="D158" s="12">
        <v>4200</v>
      </c>
      <c r="E158" s="12">
        <v>4200</v>
      </c>
      <c r="F158" s="12">
        <v>4200</v>
      </c>
      <c r="G158" s="10">
        <v>4281</v>
      </c>
      <c r="H158" s="56">
        <v>4381</v>
      </c>
      <c r="I158" s="10">
        <v>4364</v>
      </c>
      <c r="J158" s="10">
        <v>4000</v>
      </c>
    </row>
    <row r="159" spans="1:10" ht="15.75" thickBot="1">
      <c r="A159" s="7"/>
      <c r="B159" s="86" t="s">
        <v>197</v>
      </c>
      <c r="C159" s="10"/>
      <c r="D159" s="36">
        <f aca="true" t="shared" si="7" ref="D159:J159">SUM(D151:D158)</f>
        <v>16220</v>
      </c>
      <c r="E159" s="36">
        <f t="shared" si="7"/>
        <v>15985</v>
      </c>
      <c r="F159" s="36">
        <f t="shared" si="7"/>
        <v>20859</v>
      </c>
      <c r="G159" s="36">
        <f t="shared" si="7"/>
        <v>17755</v>
      </c>
      <c r="H159" s="36">
        <f t="shared" si="7"/>
        <v>23593</v>
      </c>
      <c r="I159" s="35">
        <f t="shared" si="7"/>
        <v>21264</v>
      </c>
      <c r="J159" s="35">
        <f t="shared" si="7"/>
        <v>23800</v>
      </c>
    </row>
    <row r="160" spans="1:8" ht="15.75" thickTop="1">
      <c r="A160" s="7"/>
      <c r="B160" s="10"/>
      <c r="C160" s="10"/>
      <c r="D160" s="10"/>
      <c r="E160" s="10"/>
      <c r="F160" s="10"/>
      <c r="H160" s="56"/>
    </row>
    <row r="161" spans="1:8" ht="15">
      <c r="A161" s="23" t="s">
        <v>83</v>
      </c>
      <c r="B161" s="88"/>
      <c r="C161" s="10"/>
      <c r="D161" s="10"/>
      <c r="E161" s="10"/>
      <c r="F161" s="10"/>
      <c r="H161" s="56"/>
    </row>
    <row r="162" spans="1:8" ht="15">
      <c r="A162" s="7"/>
      <c r="B162" s="24" t="s">
        <v>84</v>
      </c>
      <c r="C162" s="10"/>
      <c r="D162" s="10"/>
      <c r="E162" s="10"/>
      <c r="F162" s="10"/>
      <c r="H162" s="56"/>
    </row>
    <row r="163" spans="1:10" ht="15">
      <c r="A163" s="7">
        <v>601</v>
      </c>
      <c r="B163" s="10" t="s">
        <v>85</v>
      </c>
      <c r="C163" s="10"/>
      <c r="D163" s="10">
        <v>1729</v>
      </c>
      <c r="E163" s="10">
        <v>1425</v>
      </c>
      <c r="F163" s="10">
        <v>2363</v>
      </c>
      <c r="G163" s="10">
        <v>3706</v>
      </c>
      <c r="H163" s="56">
        <v>2409</v>
      </c>
      <c r="I163" s="10">
        <v>3000</v>
      </c>
      <c r="J163" s="10">
        <v>3000</v>
      </c>
    </row>
    <row r="164" spans="1:11" ht="15">
      <c r="A164" s="7">
        <v>602</v>
      </c>
      <c r="B164" s="10" t="s">
        <v>34</v>
      </c>
      <c r="C164" s="10"/>
      <c r="D164" s="10">
        <v>3968</v>
      </c>
      <c r="E164" s="10">
        <v>1969</v>
      </c>
      <c r="F164" s="10">
        <v>2308</v>
      </c>
      <c r="G164" s="10">
        <v>5570</v>
      </c>
      <c r="H164" s="56">
        <v>5811</v>
      </c>
      <c r="I164" s="10">
        <v>5000</v>
      </c>
      <c r="J164" s="25">
        <v>10000</v>
      </c>
      <c r="K164" t="s">
        <v>185</v>
      </c>
    </row>
    <row r="165" spans="1:10" ht="15">
      <c r="A165" s="7">
        <v>604</v>
      </c>
      <c r="B165" s="10" t="s">
        <v>193</v>
      </c>
      <c r="C165" s="10"/>
      <c r="D165" s="10">
        <v>7894</v>
      </c>
      <c r="E165" s="10">
        <v>2196</v>
      </c>
      <c r="F165" s="10">
        <v>2928</v>
      </c>
      <c r="G165" s="10">
        <v>4985</v>
      </c>
      <c r="H165" s="56">
        <v>4042</v>
      </c>
      <c r="I165" s="10">
        <v>5000</v>
      </c>
      <c r="J165" s="10">
        <v>5000</v>
      </c>
    </row>
    <row r="166" spans="1:10" ht="15">
      <c r="A166" s="7">
        <v>605</v>
      </c>
      <c r="B166" s="10" t="s">
        <v>36</v>
      </c>
      <c r="C166" s="10"/>
      <c r="D166" s="10">
        <v>4824</v>
      </c>
      <c r="E166" s="10">
        <v>5502</v>
      </c>
      <c r="F166" s="10">
        <v>6255</v>
      </c>
      <c r="G166" s="10">
        <v>3603</v>
      </c>
      <c r="H166" s="56">
        <v>6598</v>
      </c>
      <c r="I166" s="10">
        <v>4000</v>
      </c>
      <c r="J166" s="10">
        <v>6000</v>
      </c>
    </row>
    <row r="167" spans="1:10" ht="15">
      <c r="A167" s="7">
        <v>609</v>
      </c>
      <c r="B167" s="10" t="s">
        <v>192</v>
      </c>
      <c r="C167" s="10"/>
      <c r="D167" s="10">
        <v>1635</v>
      </c>
      <c r="E167" s="10">
        <v>1754</v>
      </c>
      <c r="F167" s="10">
        <v>1844</v>
      </c>
      <c r="G167" s="10">
        <v>1887</v>
      </c>
      <c r="H167" s="56">
        <v>1382</v>
      </c>
      <c r="I167" s="10">
        <v>2000</v>
      </c>
      <c r="J167" s="10">
        <v>0</v>
      </c>
    </row>
    <row r="168" spans="1:10" ht="15">
      <c r="A168" s="7">
        <v>610</v>
      </c>
      <c r="B168" s="10" t="s">
        <v>86</v>
      </c>
      <c r="C168" s="10"/>
      <c r="D168" s="10">
        <v>6992</v>
      </c>
      <c r="E168" s="10">
        <v>6698</v>
      </c>
      <c r="F168" s="10">
        <v>11231</v>
      </c>
      <c r="G168" s="10">
        <v>4413</v>
      </c>
      <c r="H168" s="56">
        <v>2240</v>
      </c>
      <c r="I168" s="10">
        <v>10000</v>
      </c>
      <c r="J168" s="10">
        <v>10000</v>
      </c>
    </row>
    <row r="169" spans="1:11" ht="15">
      <c r="A169" s="7">
        <v>611</v>
      </c>
      <c r="B169" s="10" t="s">
        <v>113</v>
      </c>
      <c r="C169" s="10"/>
      <c r="D169" s="10">
        <v>7430</v>
      </c>
      <c r="E169" s="10">
        <v>175</v>
      </c>
      <c r="F169" s="10">
        <v>3515</v>
      </c>
      <c r="G169" s="10">
        <v>7094</v>
      </c>
      <c r="H169" s="56">
        <v>4075</v>
      </c>
      <c r="I169" s="10">
        <v>7000</v>
      </c>
      <c r="J169" s="10">
        <v>8000</v>
      </c>
      <c r="K169" t="s">
        <v>174</v>
      </c>
    </row>
    <row r="170" spans="1:10" ht="15">
      <c r="A170" s="7">
        <v>612</v>
      </c>
      <c r="B170" s="10" t="s">
        <v>136</v>
      </c>
      <c r="C170" s="10"/>
      <c r="D170" s="10">
        <v>0</v>
      </c>
      <c r="E170" s="10">
        <v>6038</v>
      </c>
      <c r="F170" s="10">
        <v>9404</v>
      </c>
      <c r="G170" s="10">
        <v>6228</v>
      </c>
      <c r="H170" s="57">
        <v>12205</v>
      </c>
      <c r="I170" s="10">
        <v>15000</v>
      </c>
      <c r="J170" s="10">
        <v>15000</v>
      </c>
    </row>
    <row r="171" spans="1:8" ht="15">
      <c r="A171" s="7"/>
      <c r="B171" s="24" t="s">
        <v>81</v>
      </c>
      <c r="C171" s="10"/>
      <c r="D171" s="10"/>
      <c r="E171" s="10"/>
      <c r="F171" s="10"/>
      <c r="H171" s="56"/>
    </row>
    <row r="172" spans="1:11" ht="15">
      <c r="A172" s="7">
        <v>656</v>
      </c>
      <c r="B172" s="10" t="s">
        <v>87</v>
      </c>
      <c r="C172" s="10"/>
      <c r="D172" s="10">
        <v>120598</v>
      </c>
      <c r="E172" s="10">
        <v>122053</v>
      </c>
      <c r="F172" s="10">
        <v>120598</v>
      </c>
      <c r="G172" s="10">
        <v>120823</v>
      </c>
      <c r="H172" s="56">
        <v>137069</v>
      </c>
      <c r="I172" s="10">
        <v>126875</v>
      </c>
      <c r="J172" s="10">
        <v>122661</v>
      </c>
      <c r="K172" t="s">
        <v>168</v>
      </c>
    </row>
    <row r="173" spans="1:10" ht="15">
      <c r="A173" s="7">
        <v>657</v>
      </c>
      <c r="B173" s="10" t="s">
        <v>88</v>
      </c>
      <c r="C173" s="10"/>
      <c r="D173" s="10">
        <v>14137</v>
      </c>
      <c r="E173" s="10">
        <v>19911</v>
      </c>
      <c r="F173" s="10">
        <v>25490</v>
      </c>
      <c r="G173" s="10">
        <v>22670</v>
      </c>
      <c r="H173" s="56">
        <v>11915</v>
      </c>
      <c r="I173" s="10">
        <v>17000</v>
      </c>
      <c r="J173" s="25">
        <v>17000</v>
      </c>
    </row>
    <row r="174" spans="1:10" ht="15">
      <c r="A174" s="7">
        <v>658</v>
      </c>
      <c r="B174" s="10" t="s">
        <v>109</v>
      </c>
      <c r="C174" s="10"/>
      <c r="D174" s="10">
        <v>3160</v>
      </c>
      <c r="E174" s="10">
        <v>2905</v>
      </c>
      <c r="F174" s="10">
        <v>6024</v>
      </c>
      <c r="G174" s="10">
        <v>3695</v>
      </c>
      <c r="H174" s="56">
        <v>1050</v>
      </c>
      <c r="I174" s="10">
        <v>7500</v>
      </c>
      <c r="J174" s="10">
        <v>7500</v>
      </c>
    </row>
    <row r="175" spans="1:10" ht="15">
      <c r="A175" s="46">
        <v>666</v>
      </c>
      <c r="B175" s="25" t="s">
        <v>150</v>
      </c>
      <c r="C175" s="10"/>
      <c r="D175" s="10">
        <v>1950</v>
      </c>
      <c r="E175" s="10">
        <v>2812</v>
      </c>
      <c r="F175" s="10">
        <v>3900</v>
      </c>
      <c r="G175" s="25">
        <v>4255</v>
      </c>
      <c r="H175" s="56">
        <v>4240</v>
      </c>
      <c r="I175" s="10">
        <v>6000</v>
      </c>
      <c r="J175" s="10">
        <v>3000</v>
      </c>
    </row>
    <row r="176" spans="1:10" ht="15">
      <c r="A176" s="7">
        <v>667</v>
      </c>
      <c r="B176" s="10" t="s">
        <v>89</v>
      </c>
      <c r="C176" s="10"/>
      <c r="D176" s="12">
        <v>5000</v>
      </c>
      <c r="E176" s="12">
        <v>5000</v>
      </c>
      <c r="F176" s="12">
        <v>5000</v>
      </c>
      <c r="G176" s="10">
        <v>5167</v>
      </c>
      <c r="H176" s="56">
        <v>5500</v>
      </c>
      <c r="I176" s="10">
        <v>5500</v>
      </c>
      <c r="J176" s="10">
        <v>6500</v>
      </c>
    </row>
    <row r="177" spans="1:10" ht="15.75" thickBot="1">
      <c r="A177" s="7"/>
      <c r="B177" s="86" t="s">
        <v>187</v>
      </c>
      <c r="C177" s="10"/>
      <c r="D177" s="36">
        <f aca="true" t="shared" si="8" ref="D177:J177">SUM(D163:D176)</f>
        <v>179317</v>
      </c>
      <c r="E177" s="36">
        <f t="shared" si="8"/>
        <v>178438</v>
      </c>
      <c r="F177" s="36">
        <f t="shared" si="8"/>
        <v>200860</v>
      </c>
      <c r="G177" s="36">
        <f t="shared" si="8"/>
        <v>194096</v>
      </c>
      <c r="H177" s="36">
        <f t="shared" si="8"/>
        <v>198536</v>
      </c>
      <c r="I177" s="35">
        <f t="shared" si="8"/>
        <v>213875</v>
      </c>
      <c r="J177" s="35">
        <f t="shared" si="8"/>
        <v>213661</v>
      </c>
    </row>
    <row r="178" spans="1:8" ht="15.75" thickTop="1">
      <c r="A178" s="7"/>
      <c r="B178" s="10"/>
      <c r="C178" s="10"/>
      <c r="D178" s="10"/>
      <c r="E178" s="10"/>
      <c r="F178" s="10"/>
      <c r="H178" s="56"/>
    </row>
    <row r="179" spans="1:8" ht="15">
      <c r="A179" s="7"/>
      <c r="B179" s="10"/>
      <c r="C179" s="10"/>
      <c r="D179" s="10"/>
      <c r="E179" s="10"/>
      <c r="F179" s="10"/>
      <c r="H179" s="56"/>
    </row>
    <row r="180" spans="1:8" ht="15">
      <c r="A180" s="23" t="s">
        <v>90</v>
      </c>
      <c r="B180" s="10"/>
      <c r="C180" s="10"/>
      <c r="D180" s="10"/>
      <c r="E180" s="10"/>
      <c r="F180" s="10"/>
      <c r="H180" s="56"/>
    </row>
    <row r="181" spans="1:10" ht="15">
      <c r="A181" s="7">
        <v>801</v>
      </c>
      <c r="B181" s="10" t="s">
        <v>91</v>
      </c>
      <c r="C181" s="10"/>
      <c r="D181" s="10">
        <v>2203</v>
      </c>
      <c r="E181" s="10">
        <v>1613</v>
      </c>
      <c r="F181" s="10">
        <v>4858</v>
      </c>
      <c r="G181" s="10">
        <v>1897</v>
      </c>
      <c r="H181" s="56">
        <v>1789</v>
      </c>
      <c r="I181" s="10">
        <v>3000</v>
      </c>
      <c r="J181" s="10">
        <v>3000</v>
      </c>
    </row>
    <row r="182" spans="1:10" ht="15">
      <c r="A182" s="7">
        <v>802</v>
      </c>
      <c r="B182" s="10" t="s">
        <v>92</v>
      </c>
      <c r="C182" s="10"/>
      <c r="D182" s="10">
        <v>7990</v>
      </c>
      <c r="E182" s="10">
        <v>7648</v>
      </c>
      <c r="F182" s="10">
        <v>8733</v>
      </c>
      <c r="G182" s="10">
        <v>10040</v>
      </c>
      <c r="H182" s="56">
        <v>12325</v>
      </c>
      <c r="I182" s="10">
        <v>20000</v>
      </c>
      <c r="J182" s="10">
        <v>15000</v>
      </c>
    </row>
    <row r="183" spans="1:10" ht="15">
      <c r="A183" s="7">
        <v>804</v>
      </c>
      <c r="B183" s="25" t="s">
        <v>128</v>
      </c>
      <c r="C183" s="10"/>
      <c r="D183" s="39"/>
      <c r="E183" s="39">
        <v>727</v>
      </c>
      <c r="F183" s="39">
        <v>724</v>
      </c>
      <c r="G183" s="70">
        <v>728</v>
      </c>
      <c r="H183" s="56">
        <v>4799</v>
      </c>
      <c r="I183" s="39">
        <v>750</v>
      </c>
      <c r="J183" s="39">
        <v>750</v>
      </c>
    </row>
    <row r="184" spans="1:10" ht="15">
      <c r="A184" s="7">
        <v>805</v>
      </c>
      <c r="B184" s="10" t="s">
        <v>93</v>
      </c>
      <c r="C184" s="10"/>
      <c r="D184" s="34">
        <v>605</v>
      </c>
      <c r="E184" s="12">
        <v>353</v>
      </c>
      <c r="F184" s="12">
        <v>390</v>
      </c>
      <c r="G184" s="34">
        <v>195</v>
      </c>
      <c r="H184" s="56">
        <v>4025</v>
      </c>
      <c r="I184" s="78">
        <v>1000</v>
      </c>
      <c r="J184" s="78">
        <v>1500</v>
      </c>
    </row>
    <row r="185" spans="1:10" ht="15.75" thickBot="1">
      <c r="A185" s="7"/>
      <c r="B185" s="86" t="s">
        <v>198</v>
      </c>
      <c r="C185" s="10"/>
      <c r="D185" s="36">
        <f aca="true" t="shared" si="9" ref="D185:J185">SUM(D181:D184)</f>
        <v>10798</v>
      </c>
      <c r="E185" s="36">
        <f t="shared" si="9"/>
        <v>10341</v>
      </c>
      <c r="F185" s="36">
        <f t="shared" si="9"/>
        <v>14705</v>
      </c>
      <c r="G185" s="35">
        <f t="shared" si="9"/>
        <v>12860</v>
      </c>
      <c r="H185" s="36">
        <f t="shared" si="9"/>
        <v>22938</v>
      </c>
      <c r="I185" s="35">
        <f t="shared" si="9"/>
        <v>24750</v>
      </c>
      <c r="J185" s="35">
        <f t="shared" si="9"/>
        <v>20250</v>
      </c>
    </row>
    <row r="186" spans="1:8" ht="15.75" thickTop="1">
      <c r="A186" s="7"/>
      <c r="B186" s="10"/>
      <c r="D186" s="10"/>
      <c r="E186" s="10"/>
      <c r="F186" s="10"/>
      <c r="H186" s="56"/>
    </row>
    <row r="187" spans="1:8" ht="18.75">
      <c r="A187" s="23" t="s">
        <v>94</v>
      </c>
      <c r="B187" s="10"/>
      <c r="C187" s="31"/>
      <c r="D187" s="10"/>
      <c r="E187" s="10"/>
      <c r="F187" s="10"/>
      <c r="H187" s="56"/>
    </row>
    <row r="188" spans="1:10" ht="15">
      <c r="A188" s="7">
        <v>909</v>
      </c>
      <c r="B188" s="10" t="s">
        <v>15</v>
      </c>
      <c r="C188" s="10"/>
      <c r="D188" s="12">
        <v>3496</v>
      </c>
      <c r="E188" s="12">
        <v>2447</v>
      </c>
      <c r="F188" s="12">
        <v>1045</v>
      </c>
      <c r="G188" s="27">
        <v>3294</v>
      </c>
      <c r="H188" s="56">
        <v>700</v>
      </c>
      <c r="I188" s="27">
        <v>3500</v>
      </c>
      <c r="J188" s="27">
        <v>3000</v>
      </c>
    </row>
    <row r="189" spans="1:10" ht="15.75" thickBot="1">
      <c r="A189" s="7"/>
      <c r="B189" s="10"/>
      <c r="C189" s="10"/>
      <c r="D189" s="36">
        <f aca="true" t="shared" si="10" ref="D189:J189">SUM(D188)</f>
        <v>3496</v>
      </c>
      <c r="E189" s="36">
        <f t="shared" si="10"/>
        <v>2447</v>
      </c>
      <c r="F189" s="36">
        <f t="shared" si="10"/>
        <v>1045</v>
      </c>
      <c r="G189" s="35">
        <f t="shared" si="10"/>
        <v>3294</v>
      </c>
      <c r="H189" s="36">
        <f t="shared" si="10"/>
        <v>700</v>
      </c>
      <c r="I189" s="35">
        <f t="shared" si="10"/>
        <v>3500</v>
      </c>
      <c r="J189" s="35">
        <f t="shared" si="10"/>
        <v>3000</v>
      </c>
    </row>
    <row r="190" spans="1:8" ht="15.75" thickTop="1">
      <c r="A190" s="7"/>
      <c r="B190" s="10"/>
      <c r="C190" s="10"/>
      <c r="D190" s="10"/>
      <c r="E190" s="10"/>
      <c r="F190" s="10"/>
      <c r="H190" s="56"/>
    </row>
    <row r="191" spans="1:10" ht="15.75" thickBot="1">
      <c r="A191" s="86" t="s">
        <v>95</v>
      </c>
      <c r="B191" s="9"/>
      <c r="C191" s="11"/>
      <c r="D191" s="35">
        <f aca="true" t="shared" si="11" ref="D191:J191">D91+D108+D145+D147+D159+D177+D185+D189</f>
        <v>776166</v>
      </c>
      <c r="E191" s="35">
        <f t="shared" si="11"/>
        <v>887964</v>
      </c>
      <c r="F191" s="35">
        <f t="shared" si="11"/>
        <v>925972</v>
      </c>
      <c r="G191" s="35">
        <f t="shared" si="11"/>
        <v>941977</v>
      </c>
      <c r="H191" s="36">
        <f t="shared" si="11"/>
        <v>982518</v>
      </c>
      <c r="I191" s="35">
        <f t="shared" si="11"/>
        <v>1048768.9505</v>
      </c>
      <c r="J191" s="35">
        <f t="shared" si="11"/>
        <v>1018086.606</v>
      </c>
    </row>
    <row r="192" spans="1:8" ht="15.75" thickTop="1">
      <c r="A192" s="26"/>
      <c r="B192" s="10"/>
      <c r="C192" s="10"/>
      <c r="D192" s="10"/>
      <c r="E192" s="10"/>
      <c r="F192" s="10"/>
      <c r="H192" s="56"/>
    </row>
    <row r="193" spans="1:8" ht="15">
      <c r="A193" s="26"/>
      <c r="B193" s="10"/>
      <c r="C193" s="10"/>
      <c r="D193" s="10"/>
      <c r="E193" s="10"/>
      <c r="F193" s="10"/>
      <c r="H193" s="56"/>
    </row>
    <row r="194" spans="1:8" ht="15">
      <c r="A194" s="26" t="s">
        <v>199</v>
      </c>
      <c r="B194" s="10"/>
      <c r="C194" s="10"/>
      <c r="D194" s="10"/>
      <c r="E194" s="10"/>
      <c r="F194" s="10"/>
      <c r="H194" s="56"/>
    </row>
    <row r="195" spans="1:10" ht="15">
      <c r="A195" s="7">
        <v>1301</v>
      </c>
      <c r="B195" s="10" t="s">
        <v>200</v>
      </c>
      <c r="C195" s="10"/>
      <c r="D195" s="10">
        <v>1016</v>
      </c>
      <c r="E195" s="10">
        <v>3000</v>
      </c>
      <c r="F195" s="10">
        <v>12177</v>
      </c>
      <c r="G195" s="10">
        <v>7500</v>
      </c>
      <c r="H195" s="56">
        <v>21248</v>
      </c>
      <c r="I195" s="10">
        <v>30000</v>
      </c>
      <c r="J195" s="10">
        <v>20000</v>
      </c>
    </row>
    <row r="196" spans="1:8" ht="15">
      <c r="A196" s="7"/>
      <c r="B196" s="10"/>
      <c r="C196" s="10"/>
      <c r="D196" s="10"/>
      <c r="E196" s="10"/>
      <c r="F196" s="10"/>
      <c r="H196" s="56"/>
    </row>
    <row r="197" spans="1:8" ht="15">
      <c r="A197" s="7" t="s">
        <v>97</v>
      </c>
      <c r="B197" s="10"/>
      <c r="C197" s="10"/>
      <c r="D197" s="10"/>
      <c r="E197" s="10"/>
      <c r="F197" s="10"/>
      <c r="H197" s="56"/>
    </row>
    <row r="198" spans="1:8" ht="15">
      <c r="A198" s="7">
        <v>1601</v>
      </c>
      <c r="B198" s="10" t="s">
        <v>98</v>
      </c>
      <c r="C198" s="10"/>
      <c r="D198" s="27"/>
      <c r="E198" s="27"/>
      <c r="F198" s="27"/>
      <c r="H198" s="56"/>
    </row>
    <row r="199" spans="1:10" ht="15.75" thickBot="1">
      <c r="A199" s="7" t="s">
        <v>100</v>
      </c>
      <c r="B199" s="10"/>
      <c r="C199" s="10"/>
      <c r="D199" s="37">
        <f aca="true" t="shared" si="12" ref="D199:J199">SUM(D191+D195+D198)</f>
        <v>777182</v>
      </c>
      <c r="E199" s="37">
        <f t="shared" si="12"/>
        <v>890964</v>
      </c>
      <c r="F199" s="37">
        <f t="shared" si="12"/>
        <v>938149</v>
      </c>
      <c r="G199" s="37">
        <f t="shared" si="12"/>
        <v>949477</v>
      </c>
      <c r="H199" s="90">
        <f t="shared" si="12"/>
        <v>1003766</v>
      </c>
      <c r="I199" s="37">
        <f t="shared" si="12"/>
        <v>1078768.9505</v>
      </c>
      <c r="J199" s="37">
        <f t="shared" si="12"/>
        <v>1038086.606</v>
      </c>
    </row>
    <row r="200" spans="1:8" ht="15.75" thickTop="1">
      <c r="A200" s="7"/>
      <c r="B200" s="10"/>
      <c r="C200" s="10"/>
      <c r="D200" s="27"/>
      <c r="E200" s="27"/>
      <c r="F200" s="27"/>
      <c r="H200" s="56"/>
    </row>
    <row r="201" spans="1:8" ht="15">
      <c r="A201" s="7" t="s">
        <v>99</v>
      </c>
      <c r="B201" s="10"/>
      <c r="C201" s="10"/>
      <c r="D201" s="10"/>
      <c r="E201" s="10"/>
      <c r="F201" s="10"/>
      <c r="H201" s="56"/>
    </row>
    <row r="202" spans="1:10" ht="15">
      <c r="A202" s="7">
        <v>1501</v>
      </c>
      <c r="B202" s="10" t="s">
        <v>96</v>
      </c>
      <c r="C202" s="10"/>
      <c r="D202" s="10">
        <v>197000</v>
      </c>
      <c r="E202" s="10">
        <v>193000</v>
      </c>
      <c r="F202" s="10">
        <v>194500</v>
      </c>
      <c r="G202" s="10">
        <f>G227</f>
        <v>225000</v>
      </c>
      <c r="H202" s="10">
        <v>275000</v>
      </c>
      <c r="I202" s="10">
        <f>I227</f>
        <v>277500</v>
      </c>
      <c r="J202" s="10">
        <f>J227</f>
        <v>251500</v>
      </c>
    </row>
    <row r="203" spans="1:8" ht="15">
      <c r="A203" s="7"/>
      <c r="C203" s="10"/>
      <c r="D203" s="12"/>
      <c r="E203" s="12"/>
      <c r="F203" s="12"/>
      <c r="H203" s="60"/>
    </row>
    <row r="204" spans="1:11" ht="16.5" thickBot="1">
      <c r="A204" s="40" t="s">
        <v>129</v>
      </c>
      <c r="C204" s="10"/>
      <c r="D204" s="35">
        <f aca="true" t="shared" si="13" ref="D204:J204">D199+D202</f>
        <v>974182</v>
      </c>
      <c r="E204" s="35">
        <f t="shared" si="13"/>
        <v>1083964</v>
      </c>
      <c r="F204" s="35">
        <f t="shared" si="13"/>
        <v>1132649</v>
      </c>
      <c r="G204" s="35">
        <f t="shared" si="13"/>
        <v>1174477</v>
      </c>
      <c r="H204" s="80">
        <f t="shared" si="13"/>
        <v>1278766</v>
      </c>
      <c r="I204" s="35">
        <f t="shared" si="13"/>
        <v>1356268.9505</v>
      </c>
      <c r="J204" s="35">
        <f t="shared" si="13"/>
        <v>1289586.6060000001</v>
      </c>
      <c r="K204" s="82">
        <v>-0.05</v>
      </c>
    </row>
    <row r="205" spans="1:8" ht="15.75" thickTop="1">
      <c r="A205" s="7"/>
      <c r="B205" s="10"/>
      <c r="C205" s="10"/>
      <c r="D205" s="10"/>
      <c r="E205" s="10"/>
      <c r="F205" s="10"/>
      <c r="H205" s="56"/>
    </row>
    <row r="206" spans="1:10" ht="15.75">
      <c r="A206" s="40" t="s">
        <v>131</v>
      </c>
      <c r="C206" s="10"/>
      <c r="D206" s="11">
        <f aca="true" t="shared" si="14" ref="D206:J206">D31</f>
        <v>1117084</v>
      </c>
      <c r="E206" s="11">
        <f t="shared" si="14"/>
        <v>1167291</v>
      </c>
      <c r="F206" s="11">
        <f t="shared" si="14"/>
        <v>1227702</v>
      </c>
      <c r="G206" s="11">
        <f t="shared" si="14"/>
        <v>1285542</v>
      </c>
      <c r="H206" s="11">
        <f t="shared" si="14"/>
        <v>1332182</v>
      </c>
      <c r="I206" s="11">
        <f t="shared" si="14"/>
        <v>1356268.64445</v>
      </c>
      <c r="J206" s="11">
        <f t="shared" si="14"/>
        <v>1289587</v>
      </c>
    </row>
    <row r="207" spans="1:10" ht="15">
      <c r="A207" s="28"/>
      <c r="B207" s="11" t="s">
        <v>155</v>
      </c>
      <c r="C207" s="10"/>
      <c r="D207" s="25">
        <v>142902</v>
      </c>
      <c r="E207" s="10">
        <v>83327</v>
      </c>
      <c r="F207" s="50">
        <f>F206-F204</f>
        <v>95053</v>
      </c>
      <c r="G207" s="50">
        <f>G206-G204</f>
        <v>111065</v>
      </c>
      <c r="H207" s="50">
        <f>H206-H204</f>
        <v>53416</v>
      </c>
      <c r="I207" s="53">
        <f>I206-I204</f>
        <v>-0.3060500000137836</v>
      </c>
      <c r="J207" s="53">
        <f>J206-J204</f>
        <v>0.3939999998547137</v>
      </c>
    </row>
    <row r="208" spans="1:8" ht="15">
      <c r="A208" s="28"/>
      <c r="B208" s="10"/>
      <c r="C208" s="10"/>
      <c r="D208" s="10"/>
      <c r="E208" s="10"/>
      <c r="F208" s="10"/>
      <c r="H208" s="56"/>
    </row>
    <row r="209" spans="1:19" ht="16.5">
      <c r="A209" s="28"/>
      <c r="B209" s="38" t="s">
        <v>130</v>
      </c>
      <c r="C209" s="10"/>
      <c r="D209" s="17"/>
      <c r="E209" s="10"/>
      <c r="F209" s="10"/>
      <c r="H209" s="56"/>
      <c r="L209" s="74" t="s">
        <v>181</v>
      </c>
      <c r="M209" s="75"/>
      <c r="N209" s="68"/>
      <c r="O209" s="68"/>
      <c r="P209" s="68"/>
      <c r="Q209" s="68"/>
      <c r="R209" s="68"/>
      <c r="S209" s="68"/>
    </row>
    <row r="210" spans="1:13" ht="15">
      <c r="A210" s="28"/>
      <c r="B210" s="10"/>
      <c r="C210" s="10"/>
      <c r="D210" s="10"/>
      <c r="E210" s="10"/>
      <c r="F210" s="10"/>
      <c r="H210" s="56"/>
      <c r="M210" t="s">
        <v>201</v>
      </c>
    </row>
    <row r="211" spans="1:15" ht="15">
      <c r="A211" s="7"/>
      <c r="B211" s="10" t="s">
        <v>101</v>
      </c>
      <c r="C211" s="10"/>
      <c r="D211" s="10">
        <v>65000</v>
      </c>
      <c r="E211" s="10">
        <v>60000</v>
      </c>
      <c r="F211" s="10">
        <v>60000</v>
      </c>
      <c r="G211" s="10">
        <v>80000</v>
      </c>
      <c r="H211" s="58">
        <v>144000</v>
      </c>
      <c r="I211" s="10">
        <v>60000</v>
      </c>
      <c r="J211" s="25">
        <v>100000</v>
      </c>
      <c r="M211" s="65">
        <v>19924</v>
      </c>
      <c r="O211" t="s">
        <v>182</v>
      </c>
    </row>
    <row r="212" spans="1:8" ht="15">
      <c r="A212" s="7"/>
      <c r="B212" s="10"/>
      <c r="C212" s="10"/>
      <c r="D212" s="10"/>
      <c r="E212" s="10"/>
      <c r="F212" s="10"/>
      <c r="H212" s="56"/>
    </row>
    <row r="213" spans="1:13" ht="15">
      <c r="A213" s="28"/>
      <c r="B213" s="10" t="s">
        <v>110</v>
      </c>
      <c r="C213" s="10"/>
      <c r="D213" s="10">
        <v>1000</v>
      </c>
      <c r="E213" s="10">
        <v>1000</v>
      </c>
      <c r="F213" s="10">
        <v>500</v>
      </c>
      <c r="G213" s="10">
        <v>0</v>
      </c>
      <c r="H213" s="56">
        <v>500</v>
      </c>
      <c r="I213" s="10">
        <v>1000</v>
      </c>
      <c r="J213" s="10">
        <v>0</v>
      </c>
      <c r="M213" s="65">
        <v>999</v>
      </c>
    </row>
    <row r="214" spans="1:8" ht="15">
      <c r="A214" s="28"/>
      <c r="B214" s="10"/>
      <c r="C214" s="10"/>
      <c r="D214" s="10"/>
      <c r="E214" s="10"/>
      <c r="F214" s="10"/>
      <c r="H214" s="56"/>
    </row>
    <row r="215" spans="1:13" ht="15">
      <c r="A215" s="7"/>
      <c r="B215" s="10" t="s">
        <v>102</v>
      </c>
      <c r="C215" s="10"/>
      <c r="D215" s="10">
        <v>90000</v>
      </c>
      <c r="E215" s="10">
        <v>100000</v>
      </c>
      <c r="F215" s="10">
        <v>110000</v>
      </c>
      <c r="G215" s="10">
        <v>110000</v>
      </c>
      <c r="H215" s="58">
        <v>5000</v>
      </c>
      <c r="I215" s="10">
        <v>30000</v>
      </c>
      <c r="J215" s="10">
        <v>10000</v>
      </c>
      <c r="M215" s="65">
        <v>8392</v>
      </c>
    </row>
    <row r="216" spans="1:8" ht="15">
      <c r="A216" s="7"/>
      <c r="B216" s="10"/>
      <c r="C216" s="10"/>
      <c r="D216" s="10"/>
      <c r="E216" s="10"/>
      <c r="F216" s="10"/>
      <c r="H216" s="56"/>
    </row>
    <row r="217" spans="1:15" ht="15">
      <c r="A217" s="7"/>
      <c r="B217" s="10" t="s">
        <v>103</v>
      </c>
      <c r="C217" s="10"/>
      <c r="D217" s="10">
        <v>40000</v>
      </c>
      <c r="E217" s="10">
        <v>30000</v>
      </c>
      <c r="F217" s="10">
        <v>20000</v>
      </c>
      <c r="G217" s="10">
        <v>30000</v>
      </c>
      <c r="H217" s="56">
        <v>20000</v>
      </c>
      <c r="I217" s="10">
        <v>20000</v>
      </c>
      <c r="J217" s="10">
        <v>5000</v>
      </c>
      <c r="M217" s="65">
        <v>35116</v>
      </c>
      <c r="O217" t="s">
        <v>169</v>
      </c>
    </row>
    <row r="218" spans="1:13" ht="15">
      <c r="A218" s="7"/>
      <c r="B218" s="10"/>
      <c r="C218" s="10"/>
      <c r="D218" s="10"/>
      <c r="E218" s="10"/>
      <c r="F218" s="10"/>
      <c r="G218" s="10"/>
      <c r="H218" s="56"/>
      <c r="M218" s="65"/>
    </row>
    <row r="219" spans="1:15" ht="15">
      <c r="A219" s="7"/>
      <c r="B219" s="10" t="s">
        <v>159</v>
      </c>
      <c r="C219" s="10"/>
      <c r="D219" s="10"/>
      <c r="E219" s="10"/>
      <c r="F219" s="10"/>
      <c r="G219" s="10"/>
      <c r="H219" s="56">
        <v>100000</v>
      </c>
      <c r="I219" s="78">
        <v>110000</v>
      </c>
      <c r="J219" s="78">
        <v>105000</v>
      </c>
      <c r="M219" s="65">
        <v>82287</v>
      </c>
      <c r="O219" t="s">
        <v>172</v>
      </c>
    </row>
    <row r="220" spans="1:8" ht="15">
      <c r="A220" s="7"/>
      <c r="B220" s="10"/>
      <c r="C220" s="10"/>
      <c r="D220" s="10"/>
      <c r="E220" s="10"/>
      <c r="F220" s="10"/>
      <c r="H220" s="55"/>
    </row>
    <row r="221" spans="1:13" ht="15">
      <c r="A221" s="7"/>
      <c r="B221" s="10" t="s">
        <v>111</v>
      </c>
      <c r="C221" s="10"/>
      <c r="D221" s="10">
        <v>1000</v>
      </c>
      <c r="E221" s="10">
        <v>2000</v>
      </c>
      <c r="F221" s="10">
        <v>4000</v>
      </c>
      <c r="G221" s="10">
        <v>5000</v>
      </c>
      <c r="H221" s="61">
        <v>500</v>
      </c>
      <c r="I221" s="10">
        <v>500</v>
      </c>
      <c r="J221" s="10">
        <v>500</v>
      </c>
      <c r="M221" s="65">
        <v>2328</v>
      </c>
    </row>
    <row r="222" spans="1:8" ht="15">
      <c r="A222" s="7"/>
      <c r="B222" s="10"/>
      <c r="C222" s="10"/>
      <c r="D222" s="10"/>
      <c r="E222" s="10"/>
      <c r="F222" s="10"/>
      <c r="H222" s="55"/>
    </row>
    <row r="223" spans="1:13" ht="15">
      <c r="A223" s="7"/>
      <c r="B223" s="25" t="s">
        <v>118</v>
      </c>
      <c r="C223" s="10"/>
      <c r="D223" s="10">
        <v>1445</v>
      </c>
      <c r="E223" s="53">
        <v>0</v>
      </c>
      <c r="F223" s="10"/>
      <c r="G223" s="10">
        <v>0</v>
      </c>
      <c r="H223" s="55"/>
      <c r="I223" s="10">
        <v>1000</v>
      </c>
      <c r="J223" s="10">
        <v>1000</v>
      </c>
      <c r="M223" s="91">
        <v>4481</v>
      </c>
    </row>
    <row r="224" spans="1:13" ht="15">
      <c r="A224" s="7"/>
      <c r="B224" s="25"/>
      <c r="C224" s="10"/>
      <c r="D224" s="10"/>
      <c r="E224" s="53"/>
      <c r="F224" s="10"/>
      <c r="G224" s="10"/>
      <c r="H224" s="55"/>
      <c r="M224" s="65"/>
    </row>
    <row r="225" spans="1:15" ht="15">
      <c r="A225" s="7"/>
      <c r="B225" s="25" t="s">
        <v>153</v>
      </c>
      <c r="C225" s="10"/>
      <c r="D225" s="10"/>
      <c r="E225" s="53"/>
      <c r="F225" s="10"/>
      <c r="G225" s="10"/>
      <c r="H225" s="55">
        <v>5000</v>
      </c>
      <c r="I225" s="78">
        <v>55000</v>
      </c>
      <c r="J225" s="78">
        <v>30000</v>
      </c>
      <c r="M225" s="65">
        <v>31825</v>
      </c>
      <c r="O225" t="s">
        <v>183</v>
      </c>
    </row>
    <row r="226" spans="1:8" ht="15">
      <c r="A226" s="7"/>
      <c r="B226" s="10"/>
      <c r="C226" s="10"/>
      <c r="D226" s="10"/>
      <c r="E226" s="10"/>
      <c r="F226" s="10"/>
      <c r="H226" s="55"/>
    </row>
    <row r="227" spans="1:10" ht="18.75">
      <c r="A227" s="87" t="s">
        <v>162</v>
      </c>
      <c r="B227" s="89"/>
      <c r="C227" s="10"/>
      <c r="D227" s="11">
        <f>SUM(D211:D223)</f>
        <v>198445</v>
      </c>
      <c r="E227" s="11">
        <f>SUM(E211:E223)</f>
        <v>193000</v>
      </c>
      <c r="F227" s="11">
        <f>SUM(F211:F223)</f>
        <v>194500</v>
      </c>
      <c r="G227" s="11">
        <f>SUM(G211:G223)</f>
        <v>225000</v>
      </c>
      <c r="H227" s="81">
        <v>275000</v>
      </c>
      <c r="I227" s="11">
        <f>SUM(I211:I225)</f>
        <v>277500</v>
      </c>
      <c r="J227" s="11">
        <f>SUM(J211:J225)</f>
        <v>251500</v>
      </c>
    </row>
    <row r="228" spans="1:8" ht="15">
      <c r="A228" s="10"/>
      <c r="B228" s="10"/>
      <c r="C228" s="10"/>
      <c r="D228" s="10"/>
      <c r="E228" s="10"/>
      <c r="F228" s="10"/>
      <c r="H228" s="55"/>
    </row>
    <row r="229" spans="1:10" ht="15.75">
      <c r="A229" s="10"/>
      <c r="B229" s="83" t="s">
        <v>132</v>
      </c>
      <c r="C229" s="10"/>
      <c r="D229" s="64">
        <f>D64+D74+D75+D76+D77+D81+D102+D140+D141+D142+D143+D144+D158+D172+D173+D174+D176</f>
        <v>276949</v>
      </c>
      <c r="E229" s="64">
        <f>E64+E74+E75+E76+E77+E81+E102+E140+E141+E142+E143+E144+E158+E172+E173+E174+E176</f>
        <v>327085</v>
      </c>
      <c r="F229" s="64">
        <f>F64+F74+F75+F76+F77+F81+F102+F140+F141+F142+F143+F144+F158+F172+F173+F174+F176</f>
        <v>348792</v>
      </c>
      <c r="G229" s="64">
        <f>G79+G64+G74+G75+G76+G233+G77+G81+G102+G140+G141+G142+G143+G144+G158+G172+G173+G174+G176</f>
        <v>348543</v>
      </c>
      <c r="H229" s="64">
        <f>H79+H64+H74+H75+H76+H77+H81+H102+H140+H141+H142+H143+H144+H158+H172+H173+H174+H176</f>
        <v>356405</v>
      </c>
      <c r="I229" s="64">
        <f>I79+I64+I74+I75+I76+I77+I81+I102+I140+I141+I142+I143+I144+I172+I173+I174+I176</f>
        <v>362117</v>
      </c>
      <c r="J229" s="64">
        <f>J79+J64+J74+J75+J76+J77+J81+J102+J140+J141+J142+J143+J144+J172+J173+J174+J176</f>
        <v>354204</v>
      </c>
    </row>
    <row r="230" spans="1:8" ht="15">
      <c r="A230" s="10"/>
      <c r="B230" s="10"/>
      <c r="C230" s="10"/>
      <c r="D230" s="10"/>
      <c r="E230" s="10"/>
      <c r="F230" s="10"/>
      <c r="H230" s="43"/>
    </row>
    <row r="231" spans="1:8" ht="15">
      <c r="A231" s="10"/>
      <c r="B231" s="11" t="s">
        <v>141</v>
      </c>
      <c r="C231" s="10"/>
      <c r="D231" s="10">
        <v>281607</v>
      </c>
      <c r="E231" s="10">
        <v>270000</v>
      </c>
      <c r="F231" s="10">
        <v>300000</v>
      </c>
      <c r="G231" s="73" t="s">
        <v>160</v>
      </c>
      <c r="H231" s="50"/>
    </row>
    <row r="232" spans="1:8" ht="15">
      <c r="A232" s="93"/>
      <c r="B232" s="94"/>
      <c r="C232" s="94"/>
      <c r="D232" s="45"/>
      <c r="E232" s="33"/>
      <c r="F232" s="45"/>
      <c r="H232" s="43"/>
    </row>
    <row r="233" spans="1:8" ht="15">
      <c r="A233" s="94"/>
      <c r="B233" s="94"/>
      <c r="C233" s="94"/>
      <c r="D233" s="45"/>
      <c r="E233" s="33"/>
      <c r="F233" s="45"/>
      <c r="H233" s="43"/>
    </row>
    <row r="234" spans="1:8" ht="15">
      <c r="A234" s="94"/>
      <c r="B234" s="94"/>
      <c r="C234" s="94"/>
      <c r="D234" s="45"/>
      <c r="E234" s="33"/>
      <c r="F234" s="45"/>
      <c r="H234" s="43"/>
    </row>
    <row r="235" spans="1:6" ht="7.5" customHeight="1">
      <c r="A235" s="94"/>
      <c r="B235" s="94"/>
      <c r="C235" s="94"/>
      <c r="D235" s="45"/>
      <c r="E235" s="33"/>
      <c r="F235" s="45"/>
    </row>
    <row r="236" spans="1:6" ht="15">
      <c r="A236" s="2"/>
      <c r="B236" s="29"/>
      <c r="C236" s="29"/>
      <c r="D236" s="29"/>
      <c r="E236" s="29"/>
      <c r="F236" s="29"/>
    </row>
    <row r="237" spans="1:6" ht="15">
      <c r="A237" s="2"/>
      <c r="B237" s="29"/>
      <c r="C237" s="29"/>
      <c r="D237" s="29"/>
      <c r="E237" s="29"/>
      <c r="F237" s="29"/>
    </row>
    <row r="238" spans="1:6" ht="15">
      <c r="A238" s="2"/>
      <c r="B238" s="29"/>
      <c r="C238" s="29"/>
      <c r="D238" s="29"/>
      <c r="E238" s="29"/>
      <c r="F238" s="29"/>
    </row>
    <row r="239" spans="1:6" ht="15">
      <c r="A239" s="2"/>
      <c r="B239" s="29"/>
      <c r="C239" s="29"/>
      <c r="D239" s="29"/>
      <c r="E239" s="29"/>
      <c r="F239" s="29"/>
    </row>
    <row r="240" spans="1:6" ht="15">
      <c r="A240" s="2"/>
      <c r="B240" s="29"/>
      <c r="C240" s="29"/>
      <c r="D240" s="29"/>
      <c r="E240" s="29"/>
      <c r="F240" s="29"/>
    </row>
    <row r="241" spans="1:6" ht="15">
      <c r="A241" s="2"/>
      <c r="B241" s="29"/>
      <c r="C241" s="29"/>
      <c r="D241" s="29"/>
      <c r="E241" s="29"/>
      <c r="F241" s="29"/>
    </row>
    <row r="242" spans="1:6" ht="15">
      <c r="A242" s="2"/>
      <c r="B242" s="29"/>
      <c r="C242" s="29"/>
      <c r="D242" s="29"/>
      <c r="E242" s="29"/>
      <c r="F242" s="29"/>
    </row>
    <row r="243" spans="1:6" ht="15">
      <c r="A243" s="2"/>
      <c r="B243" s="29"/>
      <c r="C243" s="29"/>
      <c r="D243" s="29"/>
      <c r="E243" s="29"/>
      <c r="F243" s="29"/>
    </row>
    <row r="244" spans="1:6" ht="15">
      <c r="A244" s="2"/>
      <c r="B244" s="2"/>
      <c r="C244" s="29"/>
      <c r="D244" s="29"/>
      <c r="E244" s="29"/>
      <c r="F244" s="29"/>
    </row>
    <row r="245" spans="1:6" ht="15">
      <c r="A245" s="2"/>
      <c r="B245" s="29"/>
      <c r="C245" s="2"/>
      <c r="D245" s="29"/>
      <c r="E245" s="29"/>
      <c r="F245" s="29"/>
    </row>
    <row r="246" spans="1:6" ht="15">
      <c r="A246" s="2"/>
      <c r="B246" s="29"/>
      <c r="C246" s="29"/>
      <c r="D246" s="29"/>
      <c r="E246" s="29"/>
      <c r="F246" s="29"/>
    </row>
    <row r="247" spans="1:6" ht="15">
      <c r="A247" s="2"/>
      <c r="B247" s="2"/>
      <c r="C247" s="29"/>
      <c r="D247" s="29"/>
      <c r="E247" s="29"/>
      <c r="F247" s="29"/>
    </row>
    <row r="248" spans="1:6" ht="15">
      <c r="A248" s="2"/>
      <c r="B248" s="29"/>
      <c r="C248" s="29"/>
      <c r="D248" s="29"/>
      <c r="E248" s="29"/>
      <c r="F248" s="29"/>
    </row>
    <row r="249" spans="1:6" ht="15">
      <c r="A249" s="2"/>
      <c r="B249" s="29"/>
      <c r="C249" s="29"/>
      <c r="D249" s="29"/>
      <c r="E249" s="29"/>
      <c r="F249" s="29"/>
    </row>
    <row r="250" ht="15">
      <c r="A250" s="1"/>
    </row>
    <row r="251" ht="15">
      <c r="A251" s="2"/>
    </row>
    <row r="252" ht="15">
      <c r="A252" s="2"/>
    </row>
    <row r="253" ht="15">
      <c r="A253" s="1"/>
    </row>
    <row r="254" ht="15">
      <c r="A254" s="2"/>
    </row>
    <row r="255" ht="15">
      <c r="A255" s="2"/>
    </row>
    <row r="256" ht="15">
      <c r="A256" s="1"/>
    </row>
    <row r="257" ht="15">
      <c r="A257" s="2"/>
    </row>
    <row r="258" ht="15">
      <c r="A258" s="2"/>
    </row>
    <row r="259" ht="15">
      <c r="A259" s="1"/>
    </row>
    <row r="260" ht="15">
      <c r="A260" s="2"/>
    </row>
    <row r="261" ht="15">
      <c r="A261" s="2"/>
    </row>
    <row r="262" ht="15">
      <c r="A262" s="1"/>
    </row>
    <row r="263" ht="15">
      <c r="A263" s="2"/>
    </row>
    <row r="264" ht="15">
      <c r="A264" s="1"/>
    </row>
    <row r="265" spans="1:2" ht="15">
      <c r="A265" s="1"/>
      <c r="B265" s="1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1"/>
    </row>
    <row r="272" ht="15">
      <c r="A272" s="2"/>
    </row>
    <row r="273" ht="15">
      <c r="A273" s="2"/>
    </row>
    <row r="274" ht="15">
      <c r="A274" s="1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3"/>
    </row>
  </sheetData>
  <sheetProtection/>
  <mergeCells count="1">
    <mergeCell ref="A232:C235"/>
  </mergeCells>
  <printOptions/>
  <pageMargins left="0.42" right="0.45" top="1" bottom="0.5" header="0.3" footer="0.3"/>
  <pageSetup horizontalDpi="600" verticalDpi="600" orientation="landscape" scale="64" r:id="rId1"/>
  <headerFooter alignWithMargins="0">
    <oddHeader>&amp;C&amp;"-,Bold"BOROUGH OF STONINGTON
ADOPTED FY 2021-22 BUDGET
APRIL 19, 2021
&amp;R
</oddHeader>
    <oddFooter>&amp;CPage &amp;P of &amp;N</oddFooter>
  </headerFooter>
  <rowBreaks count="2" manualBreakCount="2">
    <brk id="40" max="255" man="1"/>
    <brk id="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</dc:creator>
  <cp:keywords/>
  <dc:description/>
  <cp:lastModifiedBy>Callahan1</cp:lastModifiedBy>
  <cp:lastPrinted>2021-04-14T13:14:10Z</cp:lastPrinted>
  <dcterms:created xsi:type="dcterms:W3CDTF">2012-02-15T17:11:42Z</dcterms:created>
  <dcterms:modified xsi:type="dcterms:W3CDTF">2021-04-21T13:30:57Z</dcterms:modified>
  <cp:category/>
  <cp:version/>
  <cp:contentType/>
  <cp:contentStatus/>
</cp:coreProperties>
</file>